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autoCompressPictures="0"/>
  <mc:AlternateContent xmlns:mc="http://schemas.openxmlformats.org/markup-compatibility/2006">
    <mc:Choice Requires="x15">
      <x15ac:absPath xmlns:x15ac="http://schemas.microsoft.com/office/spreadsheetml/2010/11/ac" url="H:\Quality\Compliance Engineering\Compliance reviews\CONFLICT MINERALS\CFSI\2024 CFSI updates\0524 end update\"/>
    </mc:Choice>
  </mc:AlternateContent>
  <workbookProtection workbookAlgorithmName="SHA-512" workbookHashValue="nw7U9UMLXzzDki8wl3v4SVMGqflz5jggFJ7XgagvXy18AYlkoxSDvFaw0p2VuWvaWx7WqJbXHLITIM6EYs4vhg==" workbookSaltValue="NjgYieovCHq7dom6BSpYkQ==" workbookSpinCount="100000" lockStructure="1"/>
  <bookViews>
    <workbookView xWindow="0" yWindow="0" windowWidth="23040" windowHeight="9192" tabRatio="789" activeTab="3"/>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62913"/>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40" i="5" l="1"/>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V5" i="5"/>
  <c r="J5" i="5" s="1"/>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AB5" i="5"/>
  <c r="AB6" i="5"/>
  <c r="AB7" i="5"/>
  <c r="AB8" i="5"/>
  <c r="G61" i="6" s="1"/>
  <c r="AB9" i="5"/>
  <c r="AB10" i="5"/>
  <c r="AB11" i="5"/>
  <c r="AB12"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B16" i="6"/>
  <c r="F24" i="6" s="1"/>
  <c r="B2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F64" i="6" s="1"/>
  <c r="C64" i="6" s="1"/>
  <c r="D4" i="5"/>
  <c r="E4" i="5"/>
  <c r="V6" i="5"/>
  <c r="V7" i="5"/>
  <c r="X7" i="5"/>
  <c r="V8" i="5"/>
  <c r="V9" i="5"/>
  <c r="V10" i="5"/>
  <c r="X10" i="5"/>
  <c r="V11" i="5"/>
  <c r="V12" i="5"/>
  <c r="V13" i="5"/>
  <c r="X13" i="5"/>
  <c r="V14" i="5"/>
  <c r="V15" i="5"/>
  <c r="V16" i="5"/>
  <c r="X16" i="5"/>
  <c r="V17" i="5"/>
  <c r="V18" i="5"/>
  <c r="V19" i="5"/>
  <c r="X19" i="5"/>
  <c r="V20" i="5"/>
  <c r="R20" i="5" s="1"/>
  <c r="V21" i="5"/>
  <c r="V22" i="5"/>
  <c r="X22" i="5"/>
  <c r="V23" i="5"/>
  <c r="V24" i="5"/>
  <c r="V25" i="5"/>
  <c r="X25" i="5"/>
  <c r="V26" i="5"/>
  <c r="V27" i="5"/>
  <c r="V28" i="5"/>
  <c r="X28" i="5"/>
  <c r="V29" i="5"/>
  <c r="V30" i="5"/>
  <c r="V31" i="5"/>
  <c r="X31" i="5"/>
  <c r="V32" i="5"/>
  <c r="V33" i="5"/>
  <c r="V34" i="5"/>
  <c r="X34" i="5"/>
  <c r="V35" i="5"/>
  <c r="V36" i="5"/>
  <c r="V37" i="5"/>
  <c r="X37" i="5"/>
  <c r="V38" i="5"/>
  <c r="V39" i="5"/>
  <c r="V40" i="5"/>
  <c r="E40" i="5"/>
  <c r="X40" i="5" s="1"/>
  <c r="V41" i="5"/>
  <c r="E41" i="5"/>
  <c r="X41" i="5" s="1"/>
  <c r="V42" i="5"/>
  <c r="E42" i="5"/>
  <c r="V43" i="5"/>
  <c r="E43" i="5"/>
  <c r="X43" i="5" s="1"/>
  <c r="V44" i="5"/>
  <c r="E44" i="5"/>
  <c r="X44" i="5" s="1"/>
  <c r="V45" i="5"/>
  <c r="E45" i="5"/>
  <c r="V46" i="5"/>
  <c r="E46" i="5"/>
  <c r="X46" i="5" s="1"/>
  <c r="V47" i="5"/>
  <c r="E47" i="5"/>
  <c r="X47" i="5" s="1"/>
  <c r="V48" i="5"/>
  <c r="E48" i="5"/>
  <c r="X48" i="5" s="1"/>
  <c r="V49" i="5"/>
  <c r="E49" i="5"/>
  <c r="X49" i="5" s="1"/>
  <c r="V50" i="5"/>
  <c r="E50" i="5"/>
  <c r="X50" i="5" s="1"/>
  <c r="V51" i="5"/>
  <c r="E51" i="5"/>
  <c r="V52" i="5"/>
  <c r="E52" i="5"/>
  <c r="X52" i="5" s="1"/>
  <c r="V53" i="5"/>
  <c r="E53" i="5"/>
  <c r="X53" i="5" s="1"/>
  <c r="V54" i="5"/>
  <c r="E54" i="5"/>
  <c r="X54" i="5" s="1"/>
  <c r="V55" i="5"/>
  <c r="E55" i="5"/>
  <c r="X55" i="5" s="1"/>
  <c r="V56" i="5"/>
  <c r="E56" i="5"/>
  <c r="X56" i="5" s="1"/>
  <c r="V57" i="5"/>
  <c r="E57" i="5"/>
  <c r="V58" i="5"/>
  <c r="E58" i="5"/>
  <c r="X58" i="5" s="1"/>
  <c r="V59" i="5"/>
  <c r="E59" i="5"/>
  <c r="X59" i="5" s="1"/>
  <c r="V60" i="5"/>
  <c r="E60" i="5"/>
  <c r="V61" i="5"/>
  <c r="E61" i="5"/>
  <c r="X61" i="5" s="1"/>
  <c r="V62" i="5"/>
  <c r="E62" i="5"/>
  <c r="X62" i="5" s="1"/>
  <c r="V63" i="5"/>
  <c r="E63" i="5"/>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V121" i="5"/>
  <c r="E121" i="5"/>
  <c r="X121" i="5" s="1"/>
  <c r="V122" i="5"/>
  <c r="E122" i="5"/>
  <c r="X122" i="5" s="1"/>
  <c r="V123" i="5"/>
  <c r="E123" i="5"/>
  <c r="V124" i="5"/>
  <c r="E124" i="5"/>
  <c r="X124" i="5" s="1"/>
  <c r="V125" i="5"/>
  <c r="E125" i="5"/>
  <c r="X125" i="5" s="1"/>
  <c r="V126" i="5"/>
  <c r="E126" i="5"/>
  <c r="X126" i="5" s="1"/>
  <c r="V127" i="5"/>
  <c r="E127" i="5"/>
  <c r="X127" i="5" s="1"/>
  <c r="V128" i="5"/>
  <c r="E128" i="5"/>
  <c r="X128" i="5" s="1"/>
  <c r="V129" i="5"/>
  <c r="E129" i="5"/>
  <c r="V130" i="5"/>
  <c r="E130" i="5"/>
  <c r="X130" i="5" s="1"/>
  <c r="V131" i="5"/>
  <c r="E131" i="5"/>
  <c r="X131" i="5" s="1"/>
  <c r="V132" i="5"/>
  <c r="E132" i="5"/>
  <c r="X132" i="5" s="1"/>
  <c r="V133" i="5"/>
  <c r="E133" i="5"/>
  <c r="X133" i="5" s="1"/>
  <c r="V134" i="5"/>
  <c r="E134" i="5"/>
  <c r="X134" i="5" s="1"/>
  <c r="V135" i="5"/>
  <c r="E135" i="5"/>
  <c r="V136" i="5"/>
  <c r="E136" i="5"/>
  <c r="X136" i="5" s="1"/>
  <c r="V137" i="5"/>
  <c r="E137" i="5"/>
  <c r="X137" i="5" s="1"/>
  <c r="V138" i="5"/>
  <c r="E138" i="5"/>
  <c r="V139" i="5"/>
  <c r="E139" i="5"/>
  <c r="X139" i="5" s="1"/>
  <c r="V140" i="5"/>
  <c r="E140" i="5"/>
  <c r="X140" i="5" s="1"/>
  <c r="V141" i="5"/>
  <c r="E141" i="5"/>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V178" i="5"/>
  <c r="E178" i="5"/>
  <c r="X178" i="5" s="1"/>
  <c r="V179" i="5"/>
  <c r="E179" i="5"/>
  <c r="X179" i="5" s="1"/>
  <c r="V180" i="5"/>
  <c r="E180" i="5"/>
  <c r="V181" i="5"/>
  <c r="E181" i="5"/>
  <c r="X181" i="5" s="1"/>
  <c r="V182" i="5"/>
  <c r="E182" i="5"/>
  <c r="X182" i="5" s="1"/>
  <c r="V183" i="5"/>
  <c r="E183" i="5"/>
  <c r="X183" i="5" s="1"/>
  <c r="V184" i="5"/>
  <c r="E184" i="5"/>
  <c r="X184" i="5" s="1"/>
  <c r="V185" i="5"/>
  <c r="E185" i="5"/>
  <c r="X185" i="5" s="1"/>
  <c r="V186" i="5"/>
  <c r="E186" i="5"/>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V205" i="5"/>
  <c r="E205" i="5"/>
  <c r="X205" i="5" s="1"/>
  <c r="V206" i="5"/>
  <c r="E206" i="5"/>
  <c r="X206" i="5" s="1"/>
  <c r="V207" i="5"/>
  <c r="E207" i="5"/>
  <c r="V208" i="5"/>
  <c r="E208" i="5"/>
  <c r="X208" i="5" s="1"/>
  <c r="V209" i="5"/>
  <c r="E209" i="5"/>
  <c r="X209" i="5" s="1"/>
  <c r="V210" i="5"/>
  <c r="E210" i="5"/>
  <c r="X210" i="5" s="1"/>
  <c r="V211" i="5"/>
  <c r="E211" i="5"/>
  <c r="X211" i="5" s="1"/>
  <c r="V212" i="5"/>
  <c r="E212" i="5"/>
  <c r="X212" i="5" s="1"/>
  <c r="V213" i="5"/>
  <c r="E213" i="5"/>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V232" i="5"/>
  <c r="E232" i="5"/>
  <c r="X232" i="5" s="1"/>
  <c r="V233" i="5"/>
  <c r="E233" i="5"/>
  <c r="X233" i="5" s="1"/>
  <c r="V234" i="5"/>
  <c r="E234" i="5"/>
  <c r="V235" i="5"/>
  <c r="E235" i="5"/>
  <c r="X235" i="5" s="1"/>
  <c r="V236" i="5"/>
  <c r="E236" i="5"/>
  <c r="X236" i="5" s="1"/>
  <c r="V237" i="5"/>
  <c r="E237" i="5"/>
  <c r="X237" i="5" s="1"/>
  <c r="V238" i="5"/>
  <c r="E238" i="5"/>
  <c r="X238" i="5" s="1"/>
  <c r="V239" i="5"/>
  <c r="E239" i="5"/>
  <c r="X239" i="5" s="1"/>
  <c r="V240" i="5"/>
  <c r="E240" i="5"/>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V259" i="5"/>
  <c r="E259" i="5"/>
  <c r="X259" i="5" s="1"/>
  <c r="V260" i="5"/>
  <c r="E260" i="5"/>
  <c r="X260" i="5" s="1"/>
  <c r="V261" i="5"/>
  <c r="E261" i="5"/>
  <c r="V262" i="5"/>
  <c r="E262" i="5"/>
  <c r="X262" i="5" s="1"/>
  <c r="V263" i="5"/>
  <c r="E263" i="5"/>
  <c r="X263" i="5" s="1"/>
  <c r="V264" i="5"/>
  <c r="E264" i="5"/>
  <c r="X264" i="5" s="1"/>
  <c r="V265" i="5"/>
  <c r="E265" i="5"/>
  <c r="X265" i="5" s="1"/>
  <c r="V266" i="5"/>
  <c r="E266" i="5"/>
  <c r="X266" i="5" s="1"/>
  <c r="V267" i="5"/>
  <c r="E267" i="5"/>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V289" i="5"/>
  <c r="E289" i="5"/>
  <c r="X289" i="5" s="1"/>
  <c r="V290" i="5"/>
  <c r="E290" i="5"/>
  <c r="X290" i="5" s="1"/>
  <c r="V291" i="5"/>
  <c r="E291" i="5"/>
  <c r="X291" i="5" s="1"/>
  <c r="V292" i="5"/>
  <c r="E292" i="5"/>
  <c r="X292" i="5" s="1"/>
  <c r="V293" i="5"/>
  <c r="E293" i="5"/>
  <c r="X293" i="5" s="1"/>
  <c r="V294" i="5"/>
  <c r="E294" i="5"/>
  <c r="V295" i="5"/>
  <c r="E295" i="5"/>
  <c r="X295" i="5" s="1"/>
  <c r="V296" i="5"/>
  <c r="E296" i="5"/>
  <c r="X296" i="5" s="1"/>
  <c r="V297" i="5"/>
  <c r="E297" i="5"/>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V322" i="5"/>
  <c r="E322" i="5"/>
  <c r="X322" i="5" s="1"/>
  <c r="V323" i="5"/>
  <c r="E323" i="5"/>
  <c r="X323" i="5" s="1"/>
  <c r="V324" i="5"/>
  <c r="E324" i="5"/>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V361" i="5"/>
  <c r="E361" i="5"/>
  <c r="X361" i="5" s="1"/>
  <c r="V362" i="5"/>
  <c r="E362" i="5"/>
  <c r="X362" i="5" s="1"/>
  <c r="V363" i="5"/>
  <c r="E363" i="5"/>
  <c r="X363" i="5" s="1"/>
  <c r="V364" i="5"/>
  <c r="E364" i="5"/>
  <c r="X364" i="5" s="1"/>
  <c r="V365" i="5"/>
  <c r="E365" i="5"/>
  <c r="X365" i="5" s="1"/>
  <c r="V366" i="5"/>
  <c r="E366" i="5"/>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V394" i="5"/>
  <c r="E394" i="5"/>
  <c r="X394" i="5" s="1"/>
  <c r="V395" i="5"/>
  <c r="E395" i="5"/>
  <c r="X395" i="5" s="1"/>
  <c r="V396" i="5"/>
  <c r="E396" i="5"/>
  <c r="X396" i="5" s="1"/>
  <c r="V397" i="5"/>
  <c r="E397" i="5"/>
  <c r="X397" i="5" s="1"/>
  <c r="V398" i="5"/>
  <c r="E398" i="5"/>
  <c r="X398" i="5" s="1"/>
  <c r="V399" i="5"/>
  <c r="E399" i="5"/>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V484" i="5"/>
  <c r="E484" i="5"/>
  <c r="X484" i="5" s="1"/>
  <c r="V485" i="5"/>
  <c r="E485" i="5"/>
  <c r="X485" i="5" s="1"/>
  <c r="V486" i="5"/>
  <c r="E486" i="5"/>
  <c r="V487" i="5"/>
  <c r="E487" i="5"/>
  <c r="X487" i="5" s="1"/>
  <c r="V488" i="5"/>
  <c r="E488" i="5"/>
  <c r="X488" i="5" s="1"/>
  <c r="V489" i="5"/>
  <c r="E489" i="5"/>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V502" i="5"/>
  <c r="E502" i="5"/>
  <c r="X502" i="5" s="1"/>
  <c r="V503" i="5"/>
  <c r="E503" i="5"/>
  <c r="X503" i="5" s="1"/>
  <c r="V504" i="5"/>
  <c r="E504" i="5"/>
  <c r="X504" i="5" s="1"/>
  <c r="V505" i="5"/>
  <c r="E505" i="5"/>
  <c r="X505" i="5" s="1"/>
  <c r="V506" i="5"/>
  <c r="E506" i="5"/>
  <c r="X506" i="5" s="1"/>
  <c r="V507" i="5"/>
  <c r="E507" i="5"/>
  <c r="V508" i="5"/>
  <c r="E508" i="5"/>
  <c r="X508" i="5" s="1"/>
  <c r="V509" i="5"/>
  <c r="E509" i="5"/>
  <c r="X509" i="5" s="1"/>
  <c r="V510" i="5"/>
  <c r="E510" i="5"/>
  <c r="X510" i="5" s="1"/>
  <c r="V511" i="5"/>
  <c r="E511" i="5"/>
  <c r="X511" i="5" s="1"/>
  <c r="V512" i="5"/>
  <c r="E512" i="5"/>
  <c r="X512" i="5" s="1"/>
  <c r="V513" i="5"/>
  <c r="E513" i="5"/>
  <c r="V514" i="5"/>
  <c r="E514" i="5"/>
  <c r="X514" i="5" s="1"/>
  <c r="V515" i="5"/>
  <c r="E515" i="5"/>
  <c r="X515" i="5" s="1"/>
  <c r="V516" i="5"/>
  <c r="E516" i="5"/>
  <c r="X516" i="5" s="1"/>
  <c r="V517" i="5"/>
  <c r="E517" i="5"/>
  <c r="X517" i="5" s="1"/>
  <c r="V518" i="5"/>
  <c r="E518" i="5"/>
  <c r="X518" i="5" s="1"/>
  <c r="V519" i="5"/>
  <c r="E519" i="5"/>
  <c r="V520" i="5"/>
  <c r="E520" i="5"/>
  <c r="X520" i="5" s="1"/>
  <c r="V521" i="5"/>
  <c r="E521" i="5"/>
  <c r="X521" i="5" s="1"/>
  <c r="V522" i="5"/>
  <c r="E522" i="5"/>
  <c r="X522" i="5" s="1"/>
  <c r="V523" i="5"/>
  <c r="E523" i="5"/>
  <c r="X523" i="5" s="1"/>
  <c r="V524" i="5"/>
  <c r="E524" i="5"/>
  <c r="X524" i="5" s="1"/>
  <c r="V525" i="5"/>
  <c r="E525" i="5"/>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V538" i="5"/>
  <c r="E538" i="5"/>
  <c r="X538" i="5" s="1"/>
  <c r="V539" i="5"/>
  <c r="E539" i="5"/>
  <c r="X539" i="5" s="1"/>
  <c r="V540" i="5"/>
  <c r="E540" i="5"/>
  <c r="V541" i="5"/>
  <c r="E541" i="5"/>
  <c r="X541" i="5" s="1"/>
  <c r="V542" i="5"/>
  <c r="E542" i="5"/>
  <c r="X542" i="5" s="1"/>
  <c r="V543" i="5"/>
  <c r="E543" i="5"/>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V670" i="5"/>
  <c r="E670" i="5"/>
  <c r="X670" i="5" s="1"/>
  <c r="V671" i="5"/>
  <c r="E671" i="5"/>
  <c r="X671" i="5" s="1"/>
  <c r="V672" i="5"/>
  <c r="E672" i="5"/>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X2493" i="5" s="1"/>
  <c r="V2494" i="5"/>
  <c r="E2494" i="5"/>
  <c r="X2494" i="5" s="1"/>
  <c r="V2495" i="5"/>
  <c r="E2495" i="5"/>
  <c r="X2495" i="5" s="1"/>
  <c r="V2496" i="5"/>
  <c r="E2496" i="5"/>
  <c r="X2496" i="5" s="1"/>
  <c r="V2497" i="5"/>
  <c r="E2497" i="5"/>
  <c r="X2497" i="5" s="1"/>
  <c r="V2498" i="5"/>
  <c r="E2498" i="5"/>
  <c r="X2498" i="5" s="1"/>
  <c r="V2499" i="5"/>
  <c r="E2499" i="5"/>
  <c r="X2499" i="5" s="1"/>
  <c r="V2500" i="5"/>
  <c r="E2500" i="5"/>
  <c r="X2500" i="5" s="1"/>
  <c r="B15" i="6"/>
  <c r="B20" i="6"/>
  <c r="G20" i="6" s="1"/>
  <c r="G15" i="6"/>
  <c r="H15" i="6"/>
  <c r="F20" i="6"/>
  <c r="B23" i="6"/>
  <c r="G23" i="6" s="1"/>
  <c r="G16" i="6"/>
  <c r="H16" i="6"/>
  <c r="F21" i="6"/>
  <c r="H21" i="6" s="1"/>
  <c r="G21" i="6"/>
  <c r="B8" i="6"/>
  <c r="G8" i="6"/>
  <c r="H8" i="6" s="1"/>
  <c r="D8" i="6" s="1"/>
  <c r="B11" i="6"/>
  <c r="G11" i="6"/>
  <c r="H11" i="6" s="1"/>
  <c r="D11" i="6" s="1"/>
  <c r="G26" i="6"/>
  <c r="H26" i="6"/>
  <c r="F31" i="6"/>
  <c r="H31" i="6"/>
  <c r="F36" i="6"/>
  <c r="H36" i="6"/>
  <c r="F41" i="6"/>
  <c r="H41" i="6"/>
  <c r="F46" i="6"/>
  <c r="H46" i="6"/>
  <c r="I4" i="6"/>
  <c r="J4" i="6"/>
  <c r="I5" i="6"/>
  <c r="J5" i="6"/>
  <c r="I6" i="6"/>
  <c r="J6" i="6"/>
  <c r="I7" i="6"/>
  <c r="J7" i="6"/>
  <c r="I8" i="6"/>
  <c r="J8" i="6"/>
  <c r="I9" i="6"/>
  <c r="J9" i="6"/>
  <c r="I10" i="6"/>
  <c r="J10" i="6"/>
  <c r="I11" i="6"/>
  <c r="J11" i="6"/>
  <c r="I12" i="6"/>
  <c r="J12" i="6"/>
  <c r="I13" i="6"/>
  <c r="J13" i="6"/>
  <c r="I15" i="6"/>
  <c r="J15" i="6"/>
  <c r="I16" i="6"/>
  <c r="J16" i="6"/>
  <c r="I17" i="6"/>
  <c r="C17" i="6" s="1"/>
  <c r="J17" i="6"/>
  <c r="I18" i="6"/>
  <c r="J18" i="6"/>
  <c r="I20" i="6"/>
  <c r="J20" i="6"/>
  <c r="I21" i="6"/>
  <c r="J21" i="6"/>
  <c r="I23" i="6"/>
  <c r="J23" i="6"/>
  <c r="I24" i="6"/>
  <c r="J24" i="6"/>
  <c r="I25" i="6"/>
  <c r="C25" i="6" s="1"/>
  <c r="J25" i="6"/>
  <c r="I26" i="6"/>
  <c r="J26" i="6"/>
  <c r="I28" i="6"/>
  <c r="J28" i="6"/>
  <c r="I29" i="6"/>
  <c r="C29" i="6" s="1"/>
  <c r="J29" i="6"/>
  <c r="I30" i="6"/>
  <c r="J30" i="6"/>
  <c r="I31" i="6"/>
  <c r="J31" i="6"/>
  <c r="I33" i="6"/>
  <c r="J33" i="6"/>
  <c r="I34" i="6"/>
  <c r="J34" i="6"/>
  <c r="I35" i="6"/>
  <c r="C35" i="6" s="1"/>
  <c r="J35" i="6"/>
  <c r="I36" i="6"/>
  <c r="C36" i="6" s="1"/>
  <c r="J36" i="6"/>
  <c r="I38" i="6"/>
  <c r="J38" i="6"/>
  <c r="I39" i="6"/>
  <c r="J39" i="6"/>
  <c r="I40" i="6"/>
  <c r="C40" i="6" s="1"/>
  <c r="J40" i="6"/>
  <c r="I41" i="6"/>
  <c r="J41" i="6"/>
  <c r="I43" i="6"/>
  <c r="J43" i="6"/>
  <c r="I44" i="6"/>
  <c r="J44" i="6"/>
  <c r="I45" i="6"/>
  <c r="I46" i="6"/>
  <c r="C46" i="6" s="1"/>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8" i="5"/>
  <c r="X9" i="5"/>
  <c r="X11" i="5"/>
  <c r="X12" i="5"/>
  <c r="X14" i="5"/>
  <c r="X15" i="5"/>
  <c r="X17" i="5"/>
  <c r="X18" i="5"/>
  <c r="X20" i="5"/>
  <c r="X21" i="5"/>
  <c r="X23" i="5"/>
  <c r="X24" i="5"/>
  <c r="X26" i="5"/>
  <c r="X27" i="5"/>
  <c r="X29" i="5"/>
  <c r="X30" i="5"/>
  <c r="X32" i="5"/>
  <c r="X33" i="5"/>
  <c r="X35" i="5"/>
  <c r="X36" i="5"/>
  <c r="X38" i="5"/>
  <c r="X39" i="5"/>
  <c r="X42" i="5"/>
  <c r="X45" i="5"/>
  <c r="X51" i="5"/>
  <c r="X57" i="5"/>
  <c r="X60" i="5"/>
  <c r="X63" i="5"/>
  <c r="X75" i="5"/>
  <c r="X102" i="5"/>
  <c r="X120" i="5"/>
  <c r="X123" i="5"/>
  <c r="X129" i="5"/>
  <c r="X135" i="5"/>
  <c r="X138" i="5"/>
  <c r="X141" i="5"/>
  <c r="X153" i="5"/>
  <c r="X177" i="5"/>
  <c r="X180" i="5"/>
  <c r="X186" i="5"/>
  <c r="X195" i="5"/>
  <c r="X204" i="5"/>
  <c r="X207" i="5"/>
  <c r="X213" i="5"/>
  <c r="X222" i="5"/>
  <c r="X231" i="5"/>
  <c r="X234" i="5"/>
  <c r="X240" i="5"/>
  <c r="X249" i="5"/>
  <c r="X258" i="5"/>
  <c r="X261" i="5"/>
  <c r="X267" i="5"/>
  <c r="X279" i="5"/>
  <c r="X288" i="5"/>
  <c r="X294" i="5"/>
  <c r="X297" i="5"/>
  <c r="X312" i="5"/>
  <c r="X321" i="5"/>
  <c r="X324" i="5"/>
  <c r="X333" i="5"/>
  <c r="X342" i="5"/>
  <c r="X351" i="5"/>
  <c r="X360" i="5"/>
  <c r="X366" i="5"/>
  <c r="X375" i="5"/>
  <c r="X393" i="5"/>
  <c r="X399" i="5"/>
  <c r="X408" i="5"/>
  <c r="X426" i="5"/>
  <c r="X438" i="5"/>
  <c r="X447" i="5"/>
  <c r="X462" i="5"/>
  <c r="X471" i="5"/>
  <c r="X483" i="5"/>
  <c r="X486" i="5"/>
  <c r="X489" i="5"/>
  <c r="X501" i="5"/>
  <c r="X507" i="5"/>
  <c r="X513" i="5"/>
  <c r="X519" i="5"/>
  <c r="X525" i="5"/>
  <c r="X537" i="5"/>
  <c r="X540" i="5"/>
  <c r="X543" i="5"/>
  <c r="X567" i="5"/>
  <c r="X594" i="5"/>
  <c r="X603" i="5"/>
  <c r="X621" i="5"/>
  <c r="X633" i="5"/>
  <c r="X654" i="5"/>
  <c r="X669" i="5"/>
  <c r="X672" i="5"/>
  <c r="X699" i="5"/>
  <c r="X708" i="5"/>
  <c r="X726" i="5"/>
  <c r="X744" i="5"/>
  <c r="X777" i="5"/>
  <c r="X798" i="5"/>
  <c r="X852" i="5"/>
  <c r="X885" i="5"/>
  <c r="X993" i="5"/>
  <c r="I64" i="6"/>
  <c r="E4" i="8"/>
  <c r="B48" i="6"/>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B33" i="4" s="1"/>
  <c r="A21" i="6" s="1"/>
  <c r="P32" i="4"/>
  <c r="P39" i="4"/>
  <c r="P38" i="4"/>
  <c r="P37" i="4"/>
  <c r="Q37" i="4" s="1"/>
  <c r="B37" i="4" s="1"/>
  <c r="A22" i="6" s="1"/>
  <c r="P26" i="4"/>
  <c r="S2500" i="5"/>
  <c r="R2500" i="5"/>
  <c r="J2500" i="5"/>
  <c r="I2500" i="5"/>
  <c r="H2500" i="5"/>
  <c r="G2500" i="5"/>
  <c r="F2500" i="5"/>
  <c r="B53" i="6"/>
  <c r="B52" i="6"/>
  <c r="G52" i="6" s="1"/>
  <c r="P27" i="4"/>
  <c r="G53" i="6"/>
  <c r="B57" i="6"/>
  <c r="G57" i="6"/>
  <c r="B55" i="6"/>
  <c r="G55" i="6"/>
  <c r="B50" i="6"/>
  <c r="G50" i="6"/>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B6" i="6"/>
  <c r="G59" i="6"/>
  <c r="B59" i="6"/>
  <c r="I102" i="5"/>
  <c r="I113" i="5"/>
  <c r="G118" i="5"/>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B5" i="6"/>
  <c r="F59" i="6" s="1"/>
  <c r="F2347" i="5"/>
  <c r="I2451" i="5"/>
  <c r="R2495" i="5"/>
  <c r="D11" i="4"/>
  <c r="B58" i="6"/>
  <c r="G58" i="6"/>
  <c r="B54" i="6"/>
  <c r="G54" i="6" s="1"/>
  <c r="B49" i="6"/>
  <c r="G49" i="6"/>
  <c r="G48" i="6"/>
  <c r="B46" i="6"/>
  <c r="G46" i="6"/>
  <c r="B45" i="6"/>
  <c r="G45" i="6"/>
  <c r="B44" i="6"/>
  <c r="G44" i="6"/>
  <c r="B43" i="6"/>
  <c r="G43" i="6" s="1"/>
  <c r="B41" i="6"/>
  <c r="G41" i="6"/>
  <c r="B40" i="6"/>
  <c r="G40" i="6"/>
  <c r="B39" i="6"/>
  <c r="G39" i="6"/>
  <c r="B38" i="6"/>
  <c r="G38" i="6" s="1"/>
  <c r="B36" i="6"/>
  <c r="G36" i="6"/>
  <c r="B35" i="6"/>
  <c r="G35" i="6"/>
  <c r="B34" i="6"/>
  <c r="G34" i="6"/>
  <c r="B33" i="6"/>
  <c r="G33" i="6"/>
  <c r="B31" i="6"/>
  <c r="G31" i="6"/>
  <c r="B30" i="6"/>
  <c r="G30" i="6"/>
  <c r="B29" i="6"/>
  <c r="G29" i="6"/>
  <c r="H29" i="6"/>
  <c r="D29" i="6"/>
  <c r="B28" i="6"/>
  <c r="G28" i="6" s="1"/>
  <c r="B26" i="6"/>
  <c r="B18" i="6"/>
  <c r="F26" i="6"/>
  <c r="B25" i="6"/>
  <c r="G25" i="6"/>
  <c r="B24" i="6"/>
  <c r="G24" i="6"/>
  <c r="B17" i="6"/>
  <c r="F25" i="6"/>
  <c r="H14" i="6"/>
  <c r="B13" i="6"/>
  <c r="G13" i="6" s="1"/>
  <c r="H13" i="6" s="1"/>
  <c r="B12" i="6"/>
  <c r="G12" i="6"/>
  <c r="H12" i="6"/>
  <c r="D12" i="6"/>
  <c r="B10" i="6"/>
  <c r="G10" i="6" s="1"/>
  <c r="H10" i="6" s="1"/>
  <c r="B9" i="6"/>
  <c r="G9" i="6" s="1"/>
  <c r="H9" i="6" s="1"/>
  <c r="D9" i="6" s="1"/>
  <c r="B7" i="6"/>
  <c r="G7" i="6" s="1"/>
  <c r="H7" i="6" s="1"/>
  <c r="B4" i="6"/>
  <c r="G4" i="6"/>
  <c r="H4" i="6" s="1"/>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R99" i="5"/>
  <c r="F95" i="5"/>
  <c r="S95" i="5"/>
  <c r="G87" i="5"/>
  <c r="H83" i="5"/>
  <c r="F75" i="5"/>
  <c r="G67" i="5"/>
  <c r="F51" i="5"/>
  <c r="I35" i="5"/>
  <c r="H61" i="4"/>
  <c r="P41" i="4"/>
  <c r="P40" i="4"/>
  <c r="P29" i="4"/>
  <c r="P28" i="4"/>
  <c r="A5" i="4"/>
  <c r="A63" i="2"/>
  <c r="H2079" i="5"/>
  <c r="S2300" i="5"/>
  <c r="H2263" i="5"/>
  <c r="G399" i="5"/>
  <c r="F656" i="5"/>
  <c r="S1092" i="5"/>
  <c r="F839" i="5"/>
  <c r="G831" i="5"/>
  <c r="R950" i="5"/>
  <c r="J1784" i="5"/>
  <c r="R1832" i="5"/>
  <c r="H1792" i="5"/>
  <c r="G1808"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G22" i="5"/>
  <c r="J36" i="5"/>
  <c r="R44" i="5"/>
  <c r="G54" i="5"/>
  <c r="G56" i="5"/>
  <c r="G62" i="5"/>
  <c r="J64" i="5"/>
  <c r="F70" i="5"/>
  <c r="I88"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G6" i="6"/>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S230" i="5"/>
  <c r="H253" i="5"/>
  <c r="R253" i="5"/>
  <c r="I253" i="5"/>
  <c r="G253" i="5"/>
  <c r="S260" i="5"/>
  <c r="S284" i="5"/>
  <c r="S290" i="5"/>
  <c r="S296" i="5"/>
  <c r="S346" i="5"/>
  <c r="S358" i="5"/>
  <c r="S364" i="5"/>
  <c r="S418" i="5"/>
  <c r="S437" i="5"/>
  <c r="S461" i="5"/>
  <c r="S2468" i="5"/>
  <c r="S2482" i="5"/>
  <c r="G545" i="5"/>
  <c r="R49" i="5"/>
  <c r="R33" i="5"/>
  <c r="I19" i="5"/>
  <c r="G71" i="5"/>
  <c r="S112" i="5"/>
  <c r="S118" i="5"/>
  <c r="S124" i="5"/>
  <c r="H1436" i="5"/>
  <c r="G1548" i="5"/>
  <c r="G1612" i="5"/>
  <c r="F187"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J87" i="5"/>
  <c r="H472" i="5"/>
  <c r="F472" i="5"/>
  <c r="H302" i="5"/>
  <c r="G302" i="5"/>
  <c r="J302" i="5"/>
  <c r="S175" i="5"/>
  <c r="S181" i="5"/>
  <c r="S1000" i="5"/>
  <c r="S1006" i="5"/>
  <c r="S1012" i="5"/>
  <c r="S1018" i="5"/>
  <c r="S1047" i="5"/>
  <c r="S1064" i="5"/>
  <c r="S1070" i="5"/>
  <c r="S1082" i="5"/>
  <c r="G985" i="5"/>
  <c r="R89" i="5"/>
  <c r="G73" i="5"/>
  <c r="H57" i="5"/>
  <c r="R41" i="5"/>
  <c r="I25"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S98"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169"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J1654" i="5"/>
  <c r="I1654" i="5"/>
  <c r="R980" i="5"/>
  <c r="F1604" i="5"/>
  <c r="R300" i="5"/>
  <c r="F579" i="5"/>
  <c r="S92" i="5"/>
  <c r="S504" i="5"/>
  <c r="S202" i="5"/>
  <c r="J579" i="5"/>
  <c r="G1492" i="5"/>
  <c r="R1038" i="5"/>
  <c r="R468" i="5"/>
  <c r="F468" i="5"/>
  <c r="J1068" i="5"/>
  <c r="F1068" i="5"/>
  <c r="S194" i="5"/>
  <c r="S106" i="5"/>
  <c r="S350" i="5"/>
  <c r="S458" i="5"/>
  <c r="S250" i="5"/>
  <c r="S188" i="5"/>
  <c r="F516" i="5"/>
  <c r="G472" i="5"/>
  <c r="F1644" i="5"/>
  <c r="H1654" i="5"/>
  <c r="I1020" i="5"/>
  <c r="G516" i="5"/>
  <c r="R516" i="5"/>
  <c r="G1564" i="5"/>
  <c r="F1564" i="5"/>
  <c r="S170" i="5"/>
  <c r="S621" i="5"/>
  <c r="S340" i="5"/>
  <c r="S316" i="5"/>
  <c r="S105"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S84" i="5"/>
  <c r="S64" i="5"/>
  <c r="S62" i="5"/>
  <c r="S80" i="5"/>
  <c r="S58" i="5"/>
  <c r="S52" i="5"/>
  <c r="S70" i="5"/>
  <c r="S81" i="5"/>
  <c r="S79" i="5"/>
  <c r="S42" i="5"/>
  <c r="S48" i="5"/>
  <c r="S90" i="5"/>
  <c r="S44" i="5"/>
  <c r="S82"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F1935" i="5"/>
  <c r="H1879" i="5"/>
  <c r="S184" i="5"/>
  <c r="I107" i="5"/>
  <c r="H768" i="5"/>
  <c r="S1180" i="5"/>
  <c r="S833" i="5"/>
  <c r="S898" i="5"/>
  <c r="S216" i="5"/>
  <c r="S159" i="5"/>
  <c r="G446" i="5"/>
  <c r="J859" i="5"/>
  <c r="R1935" i="5"/>
  <c r="S494" i="5"/>
  <c r="S786" i="5"/>
  <c r="S988" i="5"/>
  <c r="S1230" i="5"/>
  <c r="S527" i="5"/>
  <c r="S1173" i="5"/>
  <c r="F30" i="6"/>
  <c r="F40" i="6"/>
  <c r="F35" i="6"/>
  <c r="H35" i="6"/>
  <c r="D35" i="6"/>
  <c r="G17" i="6"/>
  <c r="H17" i="6"/>
  <c r="D17" i="6"/>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S94"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97"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J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J281"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J22"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S1775" i="5"/>
  <c r="J264"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R142" i="5"/>
  <c r="H920" i="5"/>
  <c r="F1855" i="5"/>
  <c r="I1435"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32" i="5"/>
  <c r="H112" i="5"/>
  <c r="H1211" i="5"/>
  <c r="J1179" i="5"/>
  <c r="J315" i="5"/>
  <c r="J2243" i="5"/>
  <c r="H2094" i="5"/>
  <c r="R1643" i="5"/>
  <c r="I435" i="5"/>
  <c r="G1211" i="5"/>
  <c r="F1275" i="5"/>
  <c r="I1483" i="5"/>
  <c r="J55" i="5"/>
  <c r="J839" i="5"/>
  <c r="S393" i="5"/>
  <c r="H70" i="5"/>
  <c r="R32" i="5"/>
  <c r="H48" i="5"/>
  <c r="I176" i="5"/>
  <c r="R1243" i="5"/>
  <c r="I2243" i="5"/>
  <c r="R2094" i="5"/>
  <c r="G2107" i="5"/>
  <c r="R1451" i="5"/>
  <c r="F1879" i="5"/>
  <c r="F429" i="5"/>
  <c r="J1211" i="5"/>
  <c r="I55" i="5"/>
  <c r="G1272" i="5"/>
  <c r="S2439" i="5"/>
  <c r="G2230" i="5"/>
  <c r="R70" i="5"/>
  <c r="I134" i="5"/>
  <c r="H198" i="5"/>
  <c r="H1000" i="5"/>
  <c r="R48" i="5"/>
  <c r="F112" i="5"/>
  <c r="H751" i="5"/>
  <c r="F2243" i="5"/>
  <c r="J2107" i="5"/>
  <c r="G355" i="5"/>
  <c r="J1451" i="5"/>
  <c r="S311" i="5"/>
  <c r="J70" i="5"/>
  <c r="F198" i="5"/>
  <c r="J48" i="5"/>
  <c r="H176" i="5"/>
  <c r="H2243" i="5"/>
  <c r="R1167" i="5"/>
  <c r="F355" i="5"/>
  <c r="R2263" i="5"/>
  <c r="I355" i="5"/>
  <c r="F2094" i="5"/>
  <c r="G18" i="6"/>
  <c r="H18" i="6"/>
  <c r="D18" i="6"/>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S103" i="5"/>
  <c r="H983" i="5"/>
  <c r="R1303" i="5"/>
  <c r="H1751" i="5"/>
  <c r="F1079" i="5"/>
  <c r="G2182" i="5"/>
  <c r="G1863" i="5"/>
  <c r="R1863" i="5"/>
  <c r="H1863" i="5"/>
  <c r="F1863" i="5"/>
  <c r="S160" i="5"/>
  <c r="S122"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S109" i="5"/>
  <c r="F435" i="5"/>
  <c r="S281" i="5"/>
  <c r="S578" i="5"/>
  <c r="S96"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G1019" i="5"/>
  <c r="J1083" i="5"/>
  <c r="S565" i="5"/>
  <c r="S466" i="5"/>
  <c r="H1499" i="5"/>
  <c r="F1435" i="5"/>
  <c r="S513" i="5"/>
  <c r="F371" i="5"/>
  <c r="I44" i="5"/>
  <c r="H755"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I8" i="5"/>
  <c r="H14" i="5"/>
  <c r="A5" i="2"/>
  <c r="R520"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J300" i="5"/>
  <c r="H6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J39" i="5"/>
  <c r="T39" i="5" s="1"/>
  <c r="J51" i="5"/>
  <c r="G51" i="5"/>
  <c r="F63" i="5"/>
  <c r="R63" i="5"/>
  <c r="H63" i="5"/>
  <c r="I63" i="5"/>
  <c r="G63" i="5"/>
  <c r="J63"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H1500" i="5"/>
  <c r="G1193" i="5"/>
  <c r="J1041" i="5"/>
  <c r="H2329" i="5"/>
  <c r="I921" i="5"/>
  <c r="H1041" i="5"/>
  <c r="J341" i="5"/>
  <c r="I461" i="5"/>
  <c r="H68"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J75" i="5"/>
  <c r="R75" i="5"/>
  <c r="H75" i="5"/>
  <c r="I75" i="5"/>
  <c r="G75"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J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S47" i="5"/>
  <c r="S87" i="5"/>
  <c r="S77" i="5"/>
  <c r="S76" i="5"/>
  <c r="S91" i="5"/>
  <c r="S71" i="5"/>
  <c r="S53" i="5"/>
  <c r="S55" i="5"/>
  <c r="S83" i="5"/>
  <c r="S63" i="5"/>
  <c r="S65" i="5"/>
  <c r="S86"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I14" i="5"/>
  <c r="H2420" i="5"/>
  <c r="H213" i="5"/>
  <c r="H1180" i="5"/>
  <c r="F1820" i="5"/>
  <c r="F2100" i="5"/>
  <c r="H2468" i="5"/>
  <c r="I11" i="5"/>
  <c r="A29" i="6"/>
  <c r="R11" i="5"/>
  <c r="G21" i="5"/>
  <c r="G14" i="5"/>
  <c r="H8" i="5"/>
  <c r="R8"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S46" i="5"/>
  <c r="S40" i="5"/>
  <c r="S54" i="5"/>
  <c r="S66" i="5"/>
  <c r="S78" i="5"/>
  <c r="S89" i="5"/>
  <c r="S75" i="5"/>
  <c r="S51" i="5"/>
  <c r="S49" i="5"/>
  <c r="S73" i="5"/>
  <c r="S85" i="5"/>
  <c r="S68" i="5"/>
  <c r="S88" i="5"/>
  <c r="S43" i="5"/>
  <c r="S57" i="5"/>
  <c r="S59" i="5"/>
  <c r="S56" i="5"/>
  <c r="S72" i="5"/>
  <c r="S50" i="5"/>
  <c r="S41" i="5"/>
  <c r="S60" i="5"/>
  <c r="S74" i="5"/>
  <c r="J6" i="5"/>
  <c r="S93" i="5"/>
  <c r="H9" i="5"/>
  <c r="J12" i="5"/>
  <c r="J15" i="5"/>
  <c r="J16" i="5"/>
  <c r="R10" i="5"/>
  <c r="I10" i="5"/>
  <c r="S69" i="5"/>
  <c r="S61" i="5"/>
  <c r="S45"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J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G3" i="5"/>
  <c r="C19" i="3"/>
  <c r="B20" i="4"/>
  <c r="A11" i="6" s="1"/>
  <c r="B71" i="4"/>
  <c r="A49" i="6" s="1"/>
  <c r="B4" i="5"/>
  <c r="B10" i="4"/>
  <c r="A6" i="6" s="1"/>
  <c r="B22" i="4"/>
  <c r="A13" i="6" s="1"/>
  <c r="B4" i="4"/>
  <c r="B18" i="4"/>
  <c r="A10" i="6" s="1"/>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T24" i="5" s="1"/>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s="1"/>
  <c r="A34" i="6" s="1"/>
  <c r="A7" i="2"/>
  <c r="B14" i="4"/>
  <c r="B7" i="3"/>
  <c r="A31" i="2"/>
  <c r="C8" i="3"/>
  <c r="B18" i="3"/>
  <c r="B73" i="4"/>
  <c r="A51" i="6" s="1"/>
  <c r="A50" i="2"/>
  <c r="A40" i="2"/>
  <c r="C18" i="3"/>
  <c r="A3" i="2"/>
  <c r="I4" i="4"/>
  <c r="C13" i="3"/>
  <c r="A41" i="2"/>
  <c r="B69" i="4"/>
  <c r="A48" i="6" s="1"/>
  <c r="A27" i="2"/>
  <c r="A55" i="2"/>
  <c r="A66" i="2"/>
  <c r="A73" i="2"/>
  <c r="A16" i="2"/>
  <c r="C17" i="3"/>
  <c r="A20" i="2"/>
  <c r="B6" i="3"/>
  <c r="B2" i="3"/>
  <c r="A49" i="2"/>
  <c r="B13" i="4"/>
  <c r="A19" i="2"/>
  <c r="A38" i="2"/>
  <c r="A1" i="2"/>
  <c r="B83" i="4"/>
  <c r="A58" i="6" s="1"/>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s="1"/>
  <c r="B21" i="4"/>
  <c r="A12" i="6" s="1"/>
  <c r="B17" i="4"/>
  <c r="A9" i="6" s="1"/>
  <c r="B15" i="4"/>
  <c r="A7" i="6" s="1"/>
  <c r="B19" i="4"/>
  <c r="B25" i="4"/>
  <c r="A14" i="6" s="1"/>
  <c r="D2" i="4"/>
  <c r="B6" i="4"/>
  <c r="C21" i="3"/>
  <c r="B9" i="4"/>
  <c r="A5" i="6" s="1"/>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R31" i="5"/>
  <c r="J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H25" i="6"/>
  <c r="D25" i="6"/>
  <c r="D31" i="6"/>
  <c r="J4" i="5"/>
  <c r="M4" i="5"/>
  <c r="K4" i="5"/>
  <c r="P4" i="5"/>
  <c r="D4" i="8"/>
  <c r="B1001" i="7"/>
  <c r="B35" i="4"/>
  <c r="B38" i="4"/>
  <c r="B62" i="4" s="1"/>
  <c r="A43" i="6" s="1"/>
  <c r="C12" i="6"/>
  <c r="B3" i="6"/>
  <c r="A4" i="8"/>
  <c r="B22" i="3"/>
  <c r="B4" i="8"/>
  <c r="B34" i="4"/>
  <c r="B40" i="4"/>
  <c r="B52" i="4" s="1"/>
  <c r="A35" i="6" s="1"/>
  <c r="C3" i="6"/>
  <c r="I4" i="8"/>
  <c r="C5" i="7"/>
  <c r="A1" i="6"/>
  <c r="A85" i="4"/>
  <c r="B81" i="4"/>
  <c r="A57" i="6" s="1"/>
  <c r="H4" i="5"/>
  <c r="O4" i="5"/>
  <c r="B2" i="5"/>
  <c r="B41" i="4"/>
  <c r="B53" i="4" s="1"/>
  <c r="A36" i="6" s="1"/>
  <c r="D3" i="6"/>
  <c r="B20" i="1"/>
  <c r="B29" i="4"/>
  <c r="A18" i="6" s="1"/>
  <c r="C30" i="6"/>
  <c r="A3" i="6"/>
  <c r="D5" i="7"/>
  <c r="B32" i="4"/>
  <c r="A20" i="6" s="1"/>
  <c r="N4" i="5"/>
  <c r="B28" i="4"/>
  <c r="A17" i="6" s="1"/>
  <c r="G4" i="5"/>
  <c r="A1" i="7"/>
  <c r="F4" i="5"/>
  <c r="C4" i="8"/>
  <c r="A1" i="8"/>
  <c r="B27" i="4"/>
  <c r="A16" i="6" s="1"/>
  <c r="B79" i="4"/>
  <c r="A55" i="6" s="1"/>
  <c r="D1" i="6"/>
  <c r="C18" i="6"/>
  <c r="B5" i="7"/>
  <c r="C26" i="6"/>
  <c r="C41" i="6"/>
  <c r="C45" i="6"/>
  <c r="A64" i="2"/>
  <c r="A47" i="2"/>
  <c r="H4" i="8"/>
  <c r="F4" i="8"/>
  <c r="B3" i="5"/>
  <c r="G4" i="8"/>
  <c r="I4" i="5"/>
  <c r="L4" i="5"/>
  <c r="B68" i="4"/>
  <c r="A47" i="6" s="1"/>
  <c r="A4" i="5"/>
  <c r="G25" i="4"/>
  <c r="G49" i="4" s="1"/>
  <c r="D25" i="4"/>
  <c r="D55" i="4" s="1"/>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J193" i="5"/>
  <c r="G1281" i="5"/>
  <c r="H2321" i="5"/>
  <c r="G1161" i="5"/>
  <c r="S1947" i="5"/>
  <c r="G2121" i="5"/>
  <c r="R84" i="5"/>
  <c r="S1867" i="5"/>
  <c r="I313" i="5"/>
  <c r="J129" i="5"/>
  <c r="H90" i="5"/>
  <c r="J56" i="5"/>
  <c r="S1131" i="5"/>
  <c r="I82" i="5"/>
  <c r="J1281" i="5"/>
  <c r="F2265" i="5"/>
  <c r="S2243" i="5"/>
  <c r="S2003" i="5"/>
  <c r="G1072" i="5"/>
  <c r="I1072" i="5"/>
  <c r="I1387" i="5"/>
  <c r="J1387" i="5"/>
  <c r="J1736" i="5"/>
  <c r="J84"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5" i="5"/>
  <c r="G2004" i="5"/>
  <c r="G149" i="5"/>
  <c r="G1381" i="5"/>
  <c r="J1412" i="5"/>
  <c r="J1777" i="5"/>
  <c r="G981" i="5"/>
  <c r="J1269" i="5"/>
  <c r="I2306" i="5"/>
  <c r="H1756" i="5"/>
  <c r="J925" i="5"/>
  <c r="J677" i="5"/>
  <c r="J149" i="5"/>
  <c r="G6"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47" i="5"/>
  <c r="G1014" i="5"/>
  <c r="G1094" i="5"/>
  <c r="G662" i="5"/>
  <c r="G518" i="5"/>
  <c r="G846" i="5"/>
  <c r="G55" i="5"/>
  <c r="G654" i="5"/>
  <c r="G982" i="5"/>
  <c r="G542" i="5"/>
  <c r="G5" i="6"/>
  <c r="H5" i="6" s="1"/>
  <c r="D5" i="6" s="1"/>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D16" i="6"/>
  <c r="K61" i="6"/>
  <c r="I2363" i="5"/>
  <c r="H2363" i="5"/>
  <c r="J2363" i="5"/>
  <c r="R1619" i="5"/>
  <c r="H1619" i="5"/>
  <c r="I1619" i="5"/>
  <c r="J1619" i="5"/>
  <c r="F1619" i="5"/>
  <c r="C31" i="6"/>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C15" i="6"/>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K60" i="6"/>
  <c r="D15" i="6"/>
  <c r="S26" i="5"/>
  <c r="S35" i="5"/>
  <c r="S27" i="5"/>
  <c r="S8" i="5"/>
  <c r="S13" i="5"/>
  <c r="S39" i="5"/>
  <c r="S32" i="5"/>
  <c r="S24" i="5"/>
  <c r="S23" i="5"/>
  <c r="S31" i="5"/>
  <c r="S20" i="5"/>
  <c r="S14" i="5"/>
  <c r="S10" i="5"/>
  <c r="S17" i="5"/>
  <c r="S22" i="5"/>
  <c r="S15" i="5"/>
  <c r="S5" i="5"/>
  <c r="S38" i="5"/>
  <c r="S25" i="5"/>
  <c r="S36" i="5"/>
  <c r="S7" i="5"/>
  <c r="S37" i="5"/>
  <c r="S9" i="5"/>
  <c r="S18" i="5"/>
  <c r="S33" i="5"/>
  <c r="S29" i="5"/>
  <c r="S21" i="5"/>
  <c r="S16" i="5"/>
  <c r="S30" i="5"/>
  <c r="S28" i="5"/>
  <c r="S34" i="5"/>
  <c r="S11" i="5"/>
  <c r="S6" i="5"/>
  <c r="S12" i="5"/>
  <c r="S19" i="5"/>
  <c r="C13" i="6" l="1"/>
  <c r="D13" i="6"/>
  <c r="C11" i="6"/>
  <c r="D10" i="6"/>
  <c r="C10" i="6"/>
  <c r="C9" i="6"/>
  <c r="C8" i="6"/>
  <c r="D7" i="6"/>
  <c r="C7" i="6"/>
  <c r="B75" i="4"/>
  <c r="A53" i="6" s="1"/>
  <c r="C2" i="6"/>
  <c r="H59" i="6"/>
  <c r="D59" i="6" s="1"/>
  <c r="C59" i="6"/>
  <c r="C5" i="6"/>
  <c r="F6" i="6"/>
  <c r="H6" i="6" s="1"/>
  <c r="D6" i="6" s="1"/>
  <c r="C4" i="6"/>
  <c r="D4" i="6"/>
  <c r="B46" i="4"/>
  <c r="A30" i="6" s="1"/>
  <c r="C16" i="6"/>
  <c r="B47" i="4"/>
  <c r="A31" i="6" s="1"/>
  <c r="F23" i="6"/>
  <c r="F38" i="6" s="1"/>
  <c r="H38" i="6" s="1"/>
  <c r="D38" i="6" s="1"/>
  <c r="H20" i="6"/>
  <c r="D20" i="6" s="1"/>
  <c r="C21" i="6"/>
  <c r="D21" i="6"/>
  <c r="F44" i="6"/>
  <c r="H44" i="6" s="1"/>
  <c r="H24" i="6"/>
  <c r="D24" i="6" s="1"/>
  <c r="F34" i="6"/>
  <c r="H34" i="6" s="1"/>
  <c r="F39" i="6"/>
  <c r="H39" i="6" s="1"/>
  <c r="D39" i="6" s="1"/>
  <c r="F61" i="6"/>
  <c r="C39" i="6"/>
  <c r="C24" i="6"/>
  <c r="H61" i="6"/>
  <c r="B63" i="4"/>
  <c r="A44" i="6" s="1"/>
  <c r="A24" i="6"/>
  <c r="C20" i="6"/>
  <c r="F33" i="6"/>
  <c r="H33" i="6" s="1"/>
  <c r="F48" i="6"/>
  <c r="F60" i="6"/>
  <c r="B2" i="6" s="1"/>
  <c r="B57" i="4"/>
  <c r="A39" i="6" s="1"/>
  <c r="B43" i="4"/>
  <c r="A27" i="6" s="1"/>
  <c r="B49" i="4"/>
  <c r="A32" i="6" s="1"/>
  <c r="B55" i="4"/>
  <c r="A37" i="6" s="1"/>
  <c r="A26" i="6"/>
  <c r="B59" i="4"/>
  <c r="A41" i="6" s="1"/>
  <c r="B61" i="4"/>
  <c r="A42" i="6" s="1"/>
  <c r="D68" i="4"/>
  <c r="D43" i="4"/>
  <c r="C61" i="6"/>
  <c r="D61" i="6"/>
  <c r="G60" i="6"/>
  <c r="B44" i="4"/>
  <c r="A28" i="6" s="1"/>
  <c r="A23" i="6"/>
  <c r="D37" i="4"/>
  <c r="B65" i="4"/>
  <c r="A46" i="6" s="1"/>
  <c r="D49" i="4"/>
  <c r="D31" i="4"/>
  <c r="D61" i="4"/>
  <c r="B56" i="4"/>
  <c r="A38" i="6" s="1"/>
  <c r="G61" i="4"/>
  <c r="G31" i="4"/>
  <c r="A25" i="6"/>
  <c r="G55" i="4"/>
  <c r="G37" i="4"/>
  <c r="G68" i="4"/>
  <c r="B64" i="4"/>
  <c r="A45" i="6" s="1"/>
  <c r="G43" i="4"/>
  <c r="B58" i="4"/>
  <c r="A40" i="6" s="1"/>
  <c r="B74" i="4"/>
  <c r="A52" i="6" s="1"/>
  <c r="B50" i="4"/>
  <c r="A33" i="6" s="1"/>
  <c r="G64" i="6" a="1"/>
  <c r="G64" i="6" s="1"/>
  <c r="H64" i="6" s="1"/>
  <c r="T29" i="5"/>
  <c r="T15" i="5"/>
  <c r="T12" i="5"/>
  <c r="T9" i="5"/>
  <c r="T14" i="5"/>
  <c r="T37" i="5"/>
  <c r="T25" i="5"/>
  <c r="T38" i="5"/>
  <c r="T7" i="5"/>
  <c r="T17" i="5"/>
  <c r="T34" i="5"/>
  <c r="T18" i="5"/>
  <c r="T32" i="5"/>
  <c r="T11" i="5"/>
  <c r="T35" i="5"/>
  <c r="T22" i="5"/>
  <c r="T30" i="5"/>
  <c r="T16" i="5"/>
  <c r="T27" i="5"/>
  <c r="T19" i="5"/>
  <c r="T23" i="5"/>
  <c r="T33" i="5"/>
  <c r="T5" i="5"/>
  <c r="T28" i="5"/>
  <c r="T8" i="5"/>
  <c r="T6" i="5"/>
  <c r="T31" i="5"/>
  <c r="T21" i="5"/>
  <c r="T26" i="5"/>
  <c r="T20" i="5"/>
  <c r="T10" i="5"/>
  <c r="T13" i="5"/>
  <c r="T36" i="5"/>
  <c r="C6" i="6" l="1"/>
  <c r="F43" i="6"/>
  <c r="H43" i="6" s="1"/>
  <c r="C43" i="6" s="1"/>
  <c r="H23" i="6"/>
  <c r="C23" i="6" s="1"/>
  <c r="F28" i="6"/>
  <c r="H28" i="6" s="1"/>
  <c r="D34" i="6"/>
  <c r="C34" i="6"/>
  <c r="D44" i="6"/>
  <c r="C44" i="6"/>
  <c r="F54" i="6"/>
  <c r="H54" i="6" s="1"/>
  <c r="F58" i="6"/>
  <c r="H58" i="6" s="1"/>
  <c r="F55" i="6"/>
  <c r="H55" i="6" s="1"/>
  <c r="H48" i="6"/>
  <c r="F49" i="6"/>
  <c r="F53" i="6"/>
  <c r="H53" i="6" s="1"/>
  <c r="F57" i="6"/>
  <c r="H57" i="6" s="1"/>
  <c r="C33" i="6"/>
  <c r="D33" i="6"/>
  <c r="C38" i="6"/>
  <c r="D43" i="6"/>
  <c r="H60" i="6"/>
  <c r="C60" i="6" s="1"/>
  <c r="F52" i="6"/>
  <c r="H52" i="6" s="1"/>
  <c r="D28" i="6" l="1"/>
  <c r="C28" i="6"/>
  <c r="D23" i="6"/>
  <c r="D52" i="6"/>
  <c r="C52" i="6"/>
  <c r="F50" i="6"/>
  <c r="H50" i="6" s="1"/>
  <c r="H49" i="6"/>
  <c r="D48" i="6"/>
  <c r="C48" i="6"/>
  <c r="D55" i="6"/>
  <c r="C55" i="6"/>
  <c r="D58" i="6"/>
  <c r="C58" i="6"/>
  <c r="D60" i="6"/>
  <c r="C57" i="6"/>
  <c r="D57" i="6"/>
  <c r="C54" i="6"/>
  <c r="D54" i="6"/>
  <c r="D53" i="6"/>
  <c r="C53" i="6"/>
  <c r="D49" i="6" l="1"/>
  <c r="C49" i="6"/>
  <c r="D50" i="6"/>
  <c r="C50" i="6"/>
  <c r="H65" i="6"/>
  <c r="D2" i="6" s="1"/>
</calcChain>
</file>

<file path=xl/comments1.xml><?xml version="1.0" encoding="utf-8"?>
<comments xmlns="http://schemas.openxmlformats.org/spreadsheetml/2006/main">
  <authors>
    <author>Connors, Jared M</author>
  </authors>
  <commentList>
    <comment ref="I130"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<sst xmlns="http://schemas.openxmlformats.org/spreadsheetml/2006/main" count="23236" uniqueCount="19213">
  <si>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</si>
  <si>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</si>
  <si>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</si>
  <si>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</si>
  <si>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</si>
  <si>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</si>
  <si>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</si>
  <si>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</si>
  <si>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</si>
  <si>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</si>
  <si>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</si>
  <si>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</si>
  <si>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</si>
  <si>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</si>
  <si>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</si>
  <si>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</si>
  <si>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</si>
  <si>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</si>
  <si>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</si>
  <si>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</si>
  <si>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</si>
  <si>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</si>
  <si>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</si>
  <si>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</si>
  <si>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</si>
  <si>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</si>
  <si>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</si>
  <si>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</si>
  <si>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</si>
  <si>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</si>
  <si>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</si>
  <si>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</si>
  <si>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</si>
  <si>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</si>
  <si>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</si>
  <si>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</si>
  <si>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</si>
  <si>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</si>
  <si>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</si>
  <si>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</si>
  <si>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</si>
  <si>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</si>
  <si>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</si>
  <si>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</si>
  <si>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</si>
  <si>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</si>
  <si>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</si>
  <si>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</si>
  <si>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</si>
  <si>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</si>
  <si>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</si>
  <si>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</si>
  <si>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</si>
  <si>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</si>
  <si>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</si>
  <si>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</si>
  <si>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</si>
  <si>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</si>
  <si>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</si>
  <si>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</si>
  <si>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</si>
  <si>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</si>
  <si>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</si>
  <si>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</si>
  <si>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</si>
  <si>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</si>
  <si>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</si>
  <si>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</si>
  <si>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</si>
  <si>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</si>
  <si>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</si>
  <si>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</si>
  <si>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</si>
  <si>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</si>
  <si>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</si>
  <si>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</si>
  <si>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</si>
  <si>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</si>
  <si>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</si>
  <si>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</si>
  <si>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</si>
  <si>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</si>
  <si>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</si>
  <si>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</si>
  <si>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</si>
  <si>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</si>
  <si>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</si>
  <si>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</si>
  <si>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</si>
  <si>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</si>
  <si>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</si>
  <si>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</si>
  <si>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</si>
  <si>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</si>
  <si>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</si>
  <si>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</si>
  <si>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</si>
  <si>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</si>
  <si>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</si>
  <si>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</si>
  <si>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</si>
  <si>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</si>
  <si>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</si>
  <si>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</si>
  <si>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</si>
  <si>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</si>
  <si>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</si>
  <si>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</si>
  <si>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</si>
  <si>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</si>
  <si>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</si>
  <si>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</si>
  <si>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</si>
  <si>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</si>
  <si>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</si>
  <si>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</si>
  <si>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</si>
  <si>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</si>
  <si>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</si>
  <si>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</si>
  <si>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</si>
  <si>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</si>
  <si>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</si>
  <si>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</si>
  <si>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</si>
  <si>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</si>
  <si>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</si>
  <si>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</si>
  <si>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</si>
  <si>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</si>
  <si>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</si>
  <si>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</si>
  <si>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</si>
  <si>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</si>
  <si>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</si>
  <si>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</si>
  <si>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</si>
  <si>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</si>
  <si>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</si>
  <si>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</si>
  <si>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</si>
  <si>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</si>
  <si>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</si>
  <si>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</si>
  <si>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</si>
  <si>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</si>
  <si>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</si>
  <si>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</si>
  <si>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</si>
  <si>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</si>
  <si>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</si>
  <si>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</si>
  <si>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</si>
  <si>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</si>
  <si>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</si>
  <si>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</si>
  <si>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</si>
  <si>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</si>
  <si>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</si>
  <si>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</si>
  <si>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</si>
  <si>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</si>
  <si>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</si>
  <si>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</si>
  <si>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</si>
  <si>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</si>
  <si>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</si>
  <si>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</si>
  <si>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</si>
  <si>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</si>
  <si>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</si>
  <si>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</si>
  <si>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</si>
  <si>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</si>
  <si>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</si>
  <si>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</si>
  <si>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</si>
  <si>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</si>
  <si>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</si>
  <si>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</si>
  <si>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</si>
  <si>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</si>
  <si>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</si>
  <si>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</si>
  <si>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</si>
  <si>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</si>
  <si>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</si>
  <si>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</si>
  <si>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</si>
  <si>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</si>
  <si>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</si>
  <si>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</si>
  <si>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</si>
  <si>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</si>
  <si>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</si>
  <si>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</si>
  <si>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</si>
  <si>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</si>
  <si>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</si>
  <si>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</si>
  <si>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</si>
  <si>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</si>
  <si>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</si>
  <si>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</si>
  <si>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</si>
  <si>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</si>
  <si>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</si>
  <si>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</si>
  <si>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</si>
  <si>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</si>
  <si>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</si>
  <si>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</si>
  <si>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</si>
  <si>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</si>
  <si>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</si>
  <si>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</si>
  <si>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</si>
  <si>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</si>
  <si>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</si>
  <si>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</si>
  <si>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</si>
  <si>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</si>
  <si>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</si>
  <si>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</si>
  <si>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</si>
  <si>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</si>
  <si>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</si>
  <si>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</si>
  <si>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</si>
  <si>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</si>
  <si>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</si>
  <si>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</si>
  <si>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</si>
  <si>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</si>
  <si>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</si>
  <si>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</si>
  <si>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</si>
  <si>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</si>
  <si>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</si>
  <si>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</si>
  <si>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</si>
  <si>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</si>
  <si>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</si>
  <si>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</si>
  <si>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</si>
  <si>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</si>
  <si>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</si>
  <si>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</si>
  <si>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</si>
  <si>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</si>
  <si>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</si>
  <si>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</si>
  <si>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</si>
  <si>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</si>
  <si>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</si>
  <si>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</si>
  <si>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</si>
  <si>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</si>
  <si>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</si>
  <si>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</si>
  <si>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</si>
  <si>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</si>
  <si>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</si>
  <si>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</si>
  <si>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</si>
  <si>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</si>
  <si>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</si>
  <si>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</si>
  <si>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</si>
  <si>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</si>
  <si>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</si>
  <si>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</si>
  <si>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</si>
  <si>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</si>
  <si>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</si>
  <si>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</si>
  <si>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</si>
  <si>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</si>
  <si>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</si>
  <si>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</si>
  <si>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</si>
  <si>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</si>
  <si>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</si>
  <si>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</si>
  <si>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</si>
  <si>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</si>
  <si>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</si>
  <si>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</si>
  <si>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</si>
  <si>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</si>
  <si>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</si>
  <si>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</si>
  <si>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</si>
  <si>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</si>
  <si>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</si>
  <si>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</si>
  <si>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</si>
  <si>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</si>
  <si>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</si>
  <si>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</si>
  <si>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</si>
  <si>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</si>
  <si>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</si>
  <si>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</si>
  <si>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</si>
  <si>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</si>
  <si>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</si>
  <si>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</si>
  <si>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</si>
  <si>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</si>
  <si>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</si>
  <si>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</si>
  <si>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</si>
  <si>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</si>
  <si>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</si>
  <si>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</si>
  <si>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</si>
  <si>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</si>
  <si>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</si>
  <si>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</si>
  <si>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</si>
  <si>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</si>
  <si>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</si>
  <si>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</si>
  <si>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</si>
  <si>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</si>
  <si>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</si>
  <si>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</si>
  <si>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</si>
  <si>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</si>
  <si>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</si>
  <si>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</si>
  <si>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</si>
  <si>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</si>
  <si>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</si>
  <si>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</si>
  <si>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</si>
  <si>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</si>
  <si>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</si>
  <si>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</si>
  <si>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</si>
  <si>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</si>
  <si>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</si>
  <si>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</si>
  <si>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</si>
  <si>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</si>
  <si>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</si>
  <si>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</si>
  <si>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</si>
  <si>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</si>
  <si>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</si>
  <si>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</si>
  <si>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</si>
  <si>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</si>
  <si>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</si>
  <si>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</si>
  <si>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</si>
  <si>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</si>
  <si>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</si>
  <si>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</si>
  <si>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</si>
  <si>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</si>
  <si>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</si>
  <si>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</si>
  <si>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</si>
  <si>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</si>
  <si>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</si>
  <si>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</si>
  <si>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</si>
  <si>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</si>
  <si>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</si>
  <si>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</si>
  <si>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</si>
  <si>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</si>
  <si>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</si>
  <si>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</si>
  <si>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</si>
  <si>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</si>
  <si>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</si>
  <si>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</si>
  <si>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</si>
  <si>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</si>
  <si>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</si>
  <si>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</si>
  <si>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</si>
  <si>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</si>
  <si>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</si>
  <si>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</si>
  <si>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</si>
  <si>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</si>
  <si>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</si>
  <si>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</si>
  <si>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</si>
  <si>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</si>
  <si>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</si>
  <si>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</si>
  <si>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</si>
  <si>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</si>
  <si>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</si>
  <si>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</si>
  <si>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</si>
  <si>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</si>
  <si>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</si>
  <si>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</si>
  <si>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</si>
  <si>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</si>
  <si>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</si>
  <si>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</si>
  <si>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</si>
  <si>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</si>
  <si>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</si>
  <si>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</si>
  <si>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</si>
  <si>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</si>
  <si>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</si>
  <si>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</si>
  <si>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</si>
  <si>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</si>
  <si>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</si>
  <si>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</si>
  <si>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</si>
  <si>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</si>
  <si>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</si>
  <si>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</si>
  <si>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</si>
  <si>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</si>
  <si>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</si>
  <si>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</si>
  <si>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</si>
  <si>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</si>
  <si>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</si>
  <si>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</si>
  <si>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</si>
  <si>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</si>
  <si>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</si>
  <si>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</si>
  <si>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</si>
  <si>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</si>
  <si>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</si>
  <si>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</si>
  <si>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</si>
  <si>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</si>
  <si>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</si>
  <si>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</si>
  <si>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</si>
  <si>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</si>
  <si>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</si>
  <si>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</si>
  <si>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</si>
  <si>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</si>
  <si>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</si>
  <si>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</si>
  <si>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</si>
  <si>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</si>
  <si>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</si>
  <si>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</si>
  <si>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</si>
  <si>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</si>
  <si>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</si>
  <si>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</si>
  <si>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</si>
  <si>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</si>
  <si>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</si>
  <si>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</si>
  <si>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</si>
  <si>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</si>
  <si>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</si>
  <si>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</si>
  <si>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</si>
  <si>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</si>
  <si>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</si>
  <si>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</si>
  <si>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</si>
  <si>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</si>
  <si>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</si>
  <si>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</si>
  <si>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</si>
  <si>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</si>
  <si>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</si>
  <si>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</si>
  <si>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</si>
  <si>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</si>
  <si>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</si>
  <si>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</si>
  <si>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</si>
  <si>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</si>
  <si>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</si>
  <si>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</si>
  <si>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</si>
  <si>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</si>
  <si>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</si>
  <si>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</si>
  <si>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</si>
  <si>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</si>
  <si>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</si>
  <si>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</si>
  <si>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</si>
  <si>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</si>
  <si>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</si>
  <si>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</si>
  <si>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</si>
  <si>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</si>
  <si>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</si>
  <si>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</si>
  <si>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</si>
  <si>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</si>
  <si>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</si>
  <si>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</si>
  <si>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</si>
  <si>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</si>
  <si>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</si>
  <si>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</si>
  <si>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</si>
  <si>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</si>
  <si>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</si>
  <si>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</si>
  <si>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</si>
  <si>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</si>
  <si>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</si>
  <si>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</si>
  <si>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</si>
  <si>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</si>
  <si>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</si>
  <si>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</si>
  <si>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</si>
  <si>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</si>
  <si>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</si>
  <si>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</si>
  <si>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</si>
  <si>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</si>
  <si>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</si>
  <si>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</si>
  <si>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</si>
  <si>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</si>
  <si>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</si>
  <si>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</si>
  <si>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</si>
  <si>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</si>
  <si>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</si>
  <si>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</si>
  <si>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</si>
  <si>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</si>
  <si>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</si>
  <si>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</si>
  <si>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</si>
  <si>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</si>
  <si>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</si>
  <si>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</si>
  <si>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</si>
  <si>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</si>
  <si>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</si>
  <si>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</si>
  <si>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</si>
  <si>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</si>
  <si>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</si>
  <si>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</si>
  <si>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</si>
  <si>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</si>
  <si>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</si>
  <si>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</si>
  <si>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</si>
  <si>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</si>
  <si>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</si>
  <si>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</si>
  <si>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</si>
  <si>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</si>
  <si>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</si>
  <si>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</si>
  <si>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</si>
  <si>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</si>
  <si>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</si>
  <si>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</si>
  <si>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</si>
  <si>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</si>
  <si>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</si>
  <si>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</si>
  <si>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</si>
  <si>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</si>
  <si>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</si>
  <si>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</si>
  <si>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</si>
  <si>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</si>
  <si>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</si>
  <si>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</si>
  <si>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</si>
  <si>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</si>
  <si>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</si>
  <si>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</si>
  <si>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</si>
  <si>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</si>
  <si>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</si>
  <si>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</si>
  <si>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</si>
  <si>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</si>
  <si>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</si>
  <si>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</si>
  <si>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</si>
  <si>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</si>
  <si>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</si>
  <si>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</si>
  <si>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</si>
  <si>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</si>
  <si>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</si>
  <si>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</si>
  <si>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</si>
  <si>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</si>
  <si>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</si>
  <si>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</si>
  <si>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</si>
  <si>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</si>
  <si>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</si>
  <si>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</si>
  <si>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</si>
  <si>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</si>
  <si>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</si>
  <si>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</si>
  <si>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</si>
  <si>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</si>
  <si>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</si>
  <si>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</si>
  <si>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</si>
  <si>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</si>
  <si>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</si>
  <si>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</si>
  <si>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</si>
  <si>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</si>
  <si>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</si>
  <si>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</si>
  <si>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</si>
  <si>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</si>
  <si>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</si>
  <si>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</si>
  <si>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</si>
  <si>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</si>
  <si>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</si>
  <si>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</si>
  <si>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</si>
  <si>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</si>
  <si>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</si>
  <si>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</si>
  <si>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</si>
  <si>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</si>
  <si>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</si>
  <si>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</si>
  <si>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</si>
  <si>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</si>
  <si>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</si>
  <si>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</si>
  <si>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</si>
  <si>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</si>
  <si>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</si>
  <si>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</si>
  <si>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</si>
  <si>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</si>
  <si>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</si>
  <si>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</si>
  <si>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</si>
  <si>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</si>
  <si>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</si>
  <si>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</si>
  <si>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</si>
  <si>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</si>
  <si>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</si>
  <si>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</si>
  <si>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</si>
  <si>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</si>
  <si>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</si>
  <si>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</si>
  <si>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</si>
  <si>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</si>
  <si>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</si>
  <si>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</si>
  <si>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</si>
  <si>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</si>
  <si>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</si>
  <si>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</si>
  <si>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</si>
  <si>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</si>
  <si>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</si>
  <si>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</si>
  <si>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</si>
  <si>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</si>
  <si>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</si>
  <si>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</si>
  <si>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</si>
  <si>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</si>
  <si>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</si>
  <si>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</si>
  <si>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</si>
  <si>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</si>
  <si>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</si>
  <si>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</si>
  <si>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</si>
  <si>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</si>
  <si>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</si>
  <si>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</si>
  <si>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</si>
  <si>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</si>
  <si>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</si>
  <si>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</si>
  <si>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</si>
  <si>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</si>
  <si>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</si>
  <si>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</si>
  <si>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</si>
  <si>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</si>
  <si>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</si>
  <si>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</si>
  <si>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</si>
  <si>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</si>
  <si>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</si>
  <si>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</si>
  <si>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</si>
  <si>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</si>
  <si>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</si>
  <si>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</si>
  <si>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</si>
  <si>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</si>
  <si>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</si>
  <si>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</si>
  <si>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</si>
  <si>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</si>
  <si>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</si>
  <si>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</si>
  <si>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</si>
  <si>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</si>
  <si>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</si>
  <si>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</si>
  <si>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</si>
  <si>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</si>
  <si>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</si>
  <si>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</si>
  <si>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</si>
  <si>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</si>
  <si>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</si>
  <si>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</si>
  <si>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</si>
  <si>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</si>
  <si>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</si>
  <si>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</si>
  <si>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</si>
  <si>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</si>
  <si>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</si>
  <si>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</si>
  <si>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</si>
  <si>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</si>
  <si>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</si>
  <si>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</si>
  <si>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</si>
  <si>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</si>
  <si>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</si>
  <si>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</si>
  <si>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</si>
  <si>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</si>
  <si>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</si>
  <si>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</si>
  <si>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</si>
  <si>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</si>
  <si>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</si>
  <si>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</si>
  <si>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</si>
  <si>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</si>
  <si>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</si>
  <si>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</si>
  <si>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</si>
  <si>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</si>
  <si>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</si>
  <si>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</si>
  <si>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</si>
  <si>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</si>
  <si>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</si>
  <si>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</si>
  <si>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</si>
  <si>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</si>
  <si>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</si>
  <si>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</si>
  <si>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</si>
  <si>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</si>
  <si>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</si>
  <si>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</si>
  <si>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</si>
  <si>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</si>
  <si>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</si>
  <si>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</si>
  <si>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</si>
  <si>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</si>
  <si>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</si>
  <si>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</si>
  <si>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</si>
  <si>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</si>
  <si>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</si>
  <si>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</si>
  <si>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</si>
  <si>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</si>
  <si>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</si>
  <si>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</si>
  <si>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</si>
  <si>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</si>
  <si>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</si>
  <si>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</si>
  <si>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</si>
  <si>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</si>
  <si>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</si>
  <si>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</si>
  <si>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</si>
  <si>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</si>
  <si>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</si>
  <si>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</si>
  <si>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</si>
  <si>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</si>
  <si>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</si>
  <si>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</si>
  <si>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</si>
  <si>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</si>
  <si>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</si>
  <si>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</si>
  <si>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</si>
  <si>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</si>
  <si>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</si>
  <si>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</si>
  <si>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</si>
  <si>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</si>
  <si>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</si>
  <si>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</si>
  <si>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</si>
  <si>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</si>
  <si>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</si>
  <si>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</si>
  <si>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</si>
  <si>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</si>
  <si>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</si>
  <si>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</si>
  <si>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</si>
  <si>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</si>
  <si>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</si>
  <si>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</si>
  <si>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</si>
  <si>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</si>
  <si>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</si>
  <si>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</si>
  <si>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</si>
  <si>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</si>
  <si>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</si>
  <si>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</si>
  <si>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</si>
  <si>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</si>
  <si>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</si>
  <si>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</si>
  <si>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</si>
  <si>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</si>
  <si>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</si>
  <si>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</si>
  <si>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</si>
  <si>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</si>
  <si>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</si>
  <si>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</si>
  <si>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</si>
  <si>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</si>
  <si>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</si>
  <si>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</si>
  <si>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</si>
  <si>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</si>
  <si>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</si>
  <si>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</si>
  <si>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</si>
  <si>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</si>
  <si>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</si>
  <si>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</si>
  <si>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</si>
  <si>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</si>
  <si>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</si>
  <si>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</si>
  <si>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</si>
  <si>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</si>
  <si>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</si>
  <si>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</si>
  <si>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</si>
  <si>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</si>
  <si>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</si>
  <si>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</si>
  <si>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</si>
  <si>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</si>
  <si>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</si>
  <si>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</si>
  <si>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</si>
  <si>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</si>
  <si>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</si>
  <si>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</si>
  <si>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</si>
  <si>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</si>
  <si>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</si>
  <si>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</si>
  <si>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</si>
  <si>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</si>
  <si>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</si>
  <si>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</si>
  <si>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</si>
  <si>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</si>
  <si>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</si>
  <si>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</si>
  <si>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</si>
  <si>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</si>
  <si>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</si>
  <si>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</si>
  <si>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</si>
  <si>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</si>
  <si>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</si>
  <si>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</si>
  <si>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</si>
  <si>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</si>
  <si>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</si>
  <si>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</si>
  <si>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</si>
  <si>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</si>
  <si>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</si>
  <si>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</si>
  <si>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</si>
  <si>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</si>
  <si>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</si>
  <si>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</si>
  <si>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</si>
  <si>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</si>
  <si>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</si>
  <si>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</si>
  <si>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</si>
  <si>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</si>
  <si>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</si>
  <si>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</si>
  <si>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</si>
  <si>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</si>
  <si>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</si>
  <si>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</si>
  <si>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</si>
  <si>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</si>
  <si>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</si>
  <si>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</si>
  <si>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</si>
  <si>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</si>
  <si>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</si>
  <si>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</si>
  <si>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</si>
  <si>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</si>
  <si>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</si>
  <si>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</si>
  <si>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</si>
  <si>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</si>
  <si>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</si>
  <si>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</si>
  <si>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</si>
  <si>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</si>
  <si>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</si>
  <si>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</si>
  <si>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</si>
  <si>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</si>
  <si>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</si>
  <si>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</si>
  <si>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</si>
  <si>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</si>
  <si>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</si>
  <si>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</si>
  <si>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</si>
  <si>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</si>
  <si>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</si>
  <si>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</si>
  <si>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</si>
  <si>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</si>
  <si>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</si>
  <si>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</si>
  <si>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</si>
  <si>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</si>
  <si>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</si>
  <si>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</si>
  <si>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</si>
  <si>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</si>
  <si>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</si>
  <si>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</si>
  <si>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</si>
  <si>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</si>
  <si>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</si>
  <si>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</si>
  <si>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</si>
  <si>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</si>
  <si>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</si>
  <si>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</si>
  <si>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</si>
  <si>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</si>
  <si>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</si>
  <si>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</si>
  <si>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</si>
  <si>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</si>
  <si>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</si>
  <si>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</si>
  <si>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</si>
  <si>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</si>
  <si>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</si>
  <si>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</si>
  <si>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</si>
  <si>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</si>
  <si>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</si>
  <si>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</si>
  <si>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</si>
  <si>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</si>
  <si>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</si>
  <si>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</si>
  <si>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</si>
  <si>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</si>
  <si>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</si>
  <si>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</si>
  <si>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</si>
  <si>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</si>
  <si>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</si>
  <si>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</si>
  <si>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</si>
  <si>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</si>
  <si>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</si>
  <si>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</si>
  <si>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</si>
  <si>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</si>
  <si>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</si>
  <si>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</si>
  <si>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</si>
  <si>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</si>
  <si>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</si>
  <si>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</si>
  <si>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</si>
  <si>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</si>
  <si>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</si>
  <si>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</si>
  <si>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</si>
  <si>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</si>
  <si>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</si>
  <si>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</si>
  <si>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</si>
  <si>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</si>
  <si>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</si>
  <si>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</si>
  <si>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</si>
  <si>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</si>
  <si>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</si>
  <si>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</si>
  <si>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</si>
  <si>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</si>
  <si>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</si>
  <si>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</si>
  <si>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</si>
  <si>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</si>
  <si>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</si>
  <si>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</si>
  <si>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</si>
  <si>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</si>
  <si>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</si>
  <si>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</si>
  <si>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</si>
  <si>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</si>
  <si>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</si>
  <si>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</si>
  <si>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</si>
  <si>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</si>
  <si>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</si>
  <si>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</si>
  <si>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</si>
  <si>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</si>
  <si>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</si>
  <si>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</si>
  <si>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</si>
  <si>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</si>
  <si>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</si>
  <si>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</si>
  <si>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</si>
  <si>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</si>
  <si>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</si>
  <si>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</si>
  <si>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</si>
  <si>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</si>
  <si>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</si>
  <si>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</si>
  <si>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</si>
  <si>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</si>
  <si>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</si>
  <si>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</si>
  <si>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</si>
  <si>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</si>
  <si>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</si>
  <si>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</si>
  <si>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</si>
  <si>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</si>
  <si>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</si>
  <si>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</si>
  <si>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</si>
  <si>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</si>
  <si>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</si>
  <si>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</si>
  <si>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</si>
  <si>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</si>
  <si>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</si>
  <si>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</si>
  <si>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</si>
  <si>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</si>
  <si>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</si>
  <si>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</si>
  <si>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</si>
  <si>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</si>
  <si>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</si>
  <si>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</si>
  <si>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</si>
  <si>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</si>
  <si>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</si>
  <si>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</si>
  <si>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</si>
  <si>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</si>
  <si>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</si>
  <si>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</si>
  <si>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</si>
  <si>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</si>
  <si>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</si>
  <si>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</si>
  <si>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</si>
  <si>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</si>
  <si>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</si>
  <si>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</si>
  <si>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</si>
  <si>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</si>
  <si>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</si>
  <si>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</si>
  <si>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</si>
  <si>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</si>
  <si>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</si>
  <si>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</si>
  <si>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</si>
  <si>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</si>
  <si>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</si>
  <si>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</si>
  <si>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</si>
  <si>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</si>
  <si>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</si>
  <si>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</si>
  <si>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</si>
  <si>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</si>
  <si>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</si>
  <si>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</si>
  <si>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</si>
  <si>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</si>
  <si>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</si>
  <si>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</si>
  <si>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</si>
  <si>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</si>
  <si>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</si>
  <si>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</si>
  <si>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</si>
  <si>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</si>
  <si>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</si>
  <si>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</si>
  <si>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</si>
  <si>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</si>
  <si>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</si>
  <si>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</si>
  <si>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</si>
  <si>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</si>
  <si>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</si>
  <si>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</si>
  <si>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</si>
  <si>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</si>
  <si>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</si>
  <si>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</si>
  <si>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</si>
  <si>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</si>
  <si>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</si>
  <si>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</si>
  <si>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</si>
  <si>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</si>
  <si>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</si>
  <si>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</si>
  <si>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</si>
  <si>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</si>
  <si>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</si>
  <si>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</si>
  <si>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</si>
  <si>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</si>
  <si>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</si>
  <si>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</si>
  <si>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</si>
  <si>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</si>
  <si>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</si>
  <si>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</si>
  <si>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</si>
  <si>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</si>
  <si>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</si>
  <si>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</si>
  <si>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</si>
  <si>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</si>
  <si>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</si>
  <si>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</si>
  <si>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</si>
  <si>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</si>
  <si>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</si>
  <si>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</si>
  <si>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</si>
  <si>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</si>
  <si>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</si>
  <si>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</si>
  <si>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</si>
  <si>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</si>
  <si>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</si>
  <si>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</si>
  <si>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</si>
  <si>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</si>
  <si>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</si>
  <si>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</si>
  <si>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</si>
  <si>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</si>
  <si>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</si>
  <si>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</si>
  <si>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</si>
  <si>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</si>
  <si>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</si>
  <si>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</si>
  <si>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</si>
  <si>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</si>
  <si>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</si>
  <si>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</si>
  <si>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</si>
  <si>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</si>
  <si>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</si>
  <si>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</si>
  <si>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</si>
  <si>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</si>
  <si>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</si>
  <si>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</si>
  <si>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</si>
  <si>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</si>
  <si>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</si>
  <si>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</si>
  <si>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</si>
  <si>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</si>
  <si>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</si>
  <si>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</si>
  <si>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</si>
  <si>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</si>
  <si>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</si>
  <si>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</si>
  <si>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</si>
  <si>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</si>
  <si>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</si>
  <si>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</si>
  <si>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</si>
  <si>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</si>
  <si>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</si>
  <si>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</si>
  <si>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</si>
  <si>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</si>
  <si>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</si>
  <si>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</si>
  <si>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</si>
  <si>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</si>
  <si>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</si>
  <si>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</si>
  <si>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</si>
  <si>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</si>
  <si>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</si>
  <si>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</si>
  <si>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</si>
  <si>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</si>
  <si>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</si>
  <si>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</si>
  <si>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</si>
  <si>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</si>
  <si>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</si>
  <si>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</si>
  <si>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</si>
  <si>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</si>
  <si>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</si>
  <si>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</si>
  <si>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</si>
  <si>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</si>
  <si>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</si>
  <si>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</si>
  <si>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</si>
  <si>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</si>
  <si>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</si>
  <si>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</si>
  <si>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</si>
  <si>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</si>
  <si>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</si>
  <si>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</si>
  <si>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</si>
  <si>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</si>
  <si>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</si>
  <si>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</si>
  <si>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</si>
  <si>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</si>
  <si>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</si>
  <si>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</si>
  <si>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</si>
  <si>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</si>
  <si>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</si>
  <si>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</si>
  <si>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</si>
  <si>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</si>
  <si>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</si>
  <si>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</si>
  <si>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</si>
  <si>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</si>
  <si>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</si>
  <si>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</si>
  <si>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</si>
  <si>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</si>
  <si>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</si>
  <si>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</si>
  <si>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</si>
  <si>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</si>
  <si>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</si>
  <si>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</si>
  <si>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</si>
  <si>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</si>
  <si>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</si>
  <si>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</si>
  <si>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</si>
  <si>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</si>
  <si>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</si>
  <si>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</si>
  <si>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</si>
  <si>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</si>
  <si>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</si>
  <si>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</si>
  <si>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</si>
  <si>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</si>
  <si>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</si>
  <si>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</si>
  <si>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</si>
  <si>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</si>
  <si>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</si>
  <si>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</si>
  <si>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</si>
  <si>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</si>
  <si>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</si>
  <si>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</si>
  <si>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</si>
  <si>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</si>
  <si>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</si>
  <si>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</si>
  <si>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</si>
  <si>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</si>
  <si>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</si>
  <si>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</si>
  <si>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</si>
  <si>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</si>
  <si>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</si>
  <si>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</si>
  <si>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</si>
  <si>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</si>
  <si>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</si>
  <si>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</si>
  <si>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</si>
  <si>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</si>
  <si>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</si>
  <si>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</si>
  <si>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</si>
  <si>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</si>
  <si>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</si>
  <si>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</si>
  <si>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</si>
  <si>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</si>
  <si>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</si>
  <si>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</si>
  <si>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</si>
  <si>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</si>
  <si>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</si>
  <si>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</si>
  <si>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</si>
  <si>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</si>
  <si>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</si>
  <si>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</si>
  <si>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</si>
  <si>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</si>
  <si>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</si>
  <si>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</si>
  <si>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</si>
  <si>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</si>
  <si>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</si>
  <si>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</si>
  <si>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</si>
  <si>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</si>
  <si>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</si>
  <si>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</si>
  <si>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</si>
  <si>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</si>
  <si>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</si>
  <si>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</si>
  <si>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</si>
  <si>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</si>
  <si>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</si>
  <si>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</si>
  <si>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</si>
  <si>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</si>
  <si>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</si>
  <si>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</si>
  <si>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</si>
  <si>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</si>
  <si>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</si>
  <si>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</si>
  <si>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</si>
  <si>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</si>
  <si>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</si>
  <si>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</si>
  <si>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</si>
  <si>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</si>
  <si>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</si>
  <si>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</si>
  <si>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</si>
  <si>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</si>
  <si>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</si>
  <si>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</si>
  <si>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</si>
  <si>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</si>
  <si>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</si>
  <si>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</si>
  <si>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</si>
  <si>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</si>
  <si>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</si>
  <si>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</si>
  <si>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</si>
  <si>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</si>
  <si>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</si>
  <si>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</si>
  <si>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</si>
  <si>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</si>
  <si>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</si>
  <si>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</si>
  <si>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</si>
  <si>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</si>
  <si>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</si>
  <si>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</si>
  <si>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</si>
  <si>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</si>
  <si>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</si>
  <si>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</si>
  <si>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</si>
  <si>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</si>
  <si>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</si>
  <si>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</si>
  <si>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</si>
  <si>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</si>
  <si>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</si>
  <si>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</si>
  <si>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</si>
  <si>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</si>
  <si>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</si>
  <si>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</si>
  <si>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</si>
  <si>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</si>
  <si>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</si>
  <si>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</si>
  <si>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</si>
  <si>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</si>
  <si>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</si>
  <si>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</si>
  <si>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</si>
  <si>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</si>
  <si>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</si>
  <si>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</si>
  <si>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</si>
  <si>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</si>
  <si>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</si>
  <si>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</si>
  <si>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</si>
  <si>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</si>
  <si>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</si>
  <si>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</si>
  <si>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</si>
  <si>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</si>
  <si>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</si>
  <si>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</si>
  <si>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</si>
  <si>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</si>
  <si>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</si>
  <si>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</si>
  <si>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</si>
  <si>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</si>
  <si>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</si>
  <si>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</si>
  <si>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</si>
  <si>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</si>
  <si>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</si>
  <si>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</si>
  <si>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</si>
  <si>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</si>
  <si>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</si>
  <si>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</si>
  <si>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</si>
  <si>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</si>
  <si>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</si>
  <si>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</si>
  <si>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</si>
  <si>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</si>
  <si>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</si>
  <si>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</si>
  <si>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</si>
  <si>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</si>
  <si>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</si>
  <si>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</si>
  <si>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</si>
  <si>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</si>
  <si>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</si>
  <si>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</si>
  <si>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</si>
  <si>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</si>
  <si>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</si>
  <si>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</si>
  <si>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</si>
  <si>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</si>
  <si>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</si>
  <si>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</si>
  <si>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</si>
  <si>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</si>
  <si>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</si>
  <si>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</si>
  <si>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</si>
  <si>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</si>
  <si>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</si>
  <si>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</si>
  <si>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</si>
  <si>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</si>
  <si>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</si>
  <si>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</si>
  <si>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</si>
  <si>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</si>
  <si>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</si>
  <si>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</si>
  <si>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</si>
  <si>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</si>
  <si>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</si>
  <si>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</si>
  <si>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</si>
  <si>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</si>
  <si>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</si>
  <si>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</si>
  <si>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</si>
  <si>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</si>
  <si>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</si>
  <si>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</si>
  <si>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</si>
  <si>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</si>
  <si>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</si>
  <si>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</si>
  <si>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</si>
  <si>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</si>
  <si>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</si>
  <si>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</si>
  <si>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</si>
  <si>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</si>
  <si>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</si>
  <si>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</si>
  <si>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</si>
  <si>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</si>
  <si>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</si>
  <si>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</si>
  <si>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</si>
  <si>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</si>
  <si>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</si>
  <si>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</si>
  <si>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</si>
  <si>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</si>
  <si>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</si>
  <si>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</si>
  <si>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</si>
  <si>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</si>
  <si>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</si>
  <si>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</si>
  <si>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</si>
  <si>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</si>
  <si>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</si>
  <si>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</si>
  <si>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</si>
  <si>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</si>
  <si>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</si>
  <si>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</si>
  <si>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</si>
  <si>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</si>
  <si>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</si>
  <si>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</si>
  <si>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</si>
  <si>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</si>
  <si>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</si>
  <si>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</si>
  <si>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</si>
  <si>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</si>
  <si>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</si>
  <si>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</si>
  <si>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</si>
  <si>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</si>
  <si>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</si>
  <si>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</si>
  <si>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</si>
  <si>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</si>
  <si>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</si>
  <si>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</si>
  <si>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</si>
  <si>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</si>
  <si>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</si>
  <si>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</si>
  <si>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</si>
  <si>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</si>
  <si>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</si>
  <si>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</si>
  <si>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</si>
  <si>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</si>
  <si>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</si>
  <si>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</si>
  <si>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</si>
  <si>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</si>
  <si>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</si>
  <si>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</si>
  <si>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</si>
  <si>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</si>
  <si>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</si>
  <si>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</si>
  <si>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</si>
  <si>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</si>
  <si>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</si>
  <si>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</si>
  <si>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</si>
  <si>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</si>
  <si>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</si>
  <si>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</si>
  <si>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</si>
  <si>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</si>
  <si>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</si>
  <si>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</si>
  <si>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</si>
  <si>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</si>
  <si>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</si>
  <si>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</si>
  <si>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</si>
  <si>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</si>
  <si>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</si>
  <si>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</si>
  <si>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</si>
  <si>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</si>
  <si>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</si>
  <si>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</si>
  <si>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</si>
  <si>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</si>
  <si>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</si>
  <si>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</si>
  <si>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</si>
  <si>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</si>
  <si>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</si>
  <si>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</si>
  <si>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</si>
  <si>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</si>
  <si>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</si>
  <si>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</si>
  <si>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</si>
  <si>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</si>
  <si>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</si>
  <si>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</si>
  <si>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</si>
  <si>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</si>
  <si>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</si>
  <si>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</si>
  <si>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</si>
  <si>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</si>
  <si>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</si>
  <si>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</si>
  <si>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</si>
  <si>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</si>
  <si>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</si>
  <si>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</si>
  <si>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</si>
  <si>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</si>
  <si>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</si>
  <si>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</si>
  <si>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</si>
  <si>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</si>
  <si>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</si>
  <si>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</si>
  <si>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</si>
  <si>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</si>
  <si>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</si>
  <si>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</si>
  <si>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</si>
  <si>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</si>
  <si>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</si>
  <si>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</si>
  <si>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</si>
  <si>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</si>
  <si>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</si>
  <si>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</si>
  <si>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</si>
  <si>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</si>
  <si>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</si>
  <si>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</si>
  <si>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</si>
  <si>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</si>
  <si>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</si>
  <si>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</si>
  <si>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</si>
  <si>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</si>
  <si>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</si>
  <si>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</si>
  <si>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</si>
  <si>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</si>
  <si>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</si>
  <si>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</si>
  <si>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</si>
  <si>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</si>
  <si>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</si>
  <si>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</si>
  <si>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</si>
  <si>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</si>
  <si>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</si>
  <si>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</si>
  <si>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</si>
  <si>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</si>
  <si>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</si>
  <si>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</si>
  <si>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</si>
  <si>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</si>
  <si>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</si>
  <si>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</si>
  <si>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</si>
  <si>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</si>
  <si>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</si>
  <si>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</si>
  <si>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</si>
  <si>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</si>
  <si>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</si>
  <si>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</si>
  <si>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</si>
  <si>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</si>
  <si>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</si>
  <si>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</si>
  <si>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</si>
  <si>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</si>
  <si>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</si>
  <si>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</si>
  <si>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</si>
  <si>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</si>
  <si>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</si>
  <si>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</si>
  <si>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</si>
  <si>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</si>
  <si>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</si>
  <si>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</si>
  <si>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</si>
  <si>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</si>
  <si>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</si>
  <si>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</si>
  <si>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</si>
  <si>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</si>
  <si>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</si>
  <si>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</si>
  <si>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</si>
  <si>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</si>
  <si>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</si>
  <si>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</si>
  <si>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</si>
  <si>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</si>
  <si>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</si>
  <si>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</si>
  <si>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</si>
  <si>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</si>
  <si>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</si>
  <si>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</si>
  <si>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</si>
  <si>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</si>
  <si>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</si>
  <si>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</si>
  <si>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</si>
  <si>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</si>
  <si>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</si>
  <si>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</si>
  <si>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</si>
  <si>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</si>
  <si>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</si>
  <si>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</si>
  <si>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</si>
  <si>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</si>
  <si>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</si>
  <si>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</si>
  <si>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</si>
  <si>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</si>
  <si>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</si>
  <si>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</si>
  <si>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</si>
  <si>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</si>
  <si>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</si>
  <si>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</si>
  <si>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</si>
  <si>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</si>
  <si>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</si>
  <si>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</si>
  <si>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</si>
  <si>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</si>
  <si>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</si>
  <si>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</si>
  <si>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</si>
  <si>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</si>
  <si>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</si>
  <si>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</si>
  <si>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</si>
  <si>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</si>
  <si>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</si>
  <si>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</si>
  <si>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</si>
  <si>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</si>
  <si>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</si>
  <si>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</si>
  <si>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</si>
  <si>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</si>
  <si>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</si>
  <si>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</si>
  <si>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</si>
  <si>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</si>
  <si>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</si>
  <si>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</si>
  <si>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</si>
  <si>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</si>
  <si>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</si>
  <si>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</si>
  <si>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</si>
  <si>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</si>
  <si>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</si>
  <si>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</si>
  <si>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</si>
  <si>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</si>
  <si>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</si>
  <si>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</si>
  <si>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</si>
  <si>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</si>
  <si>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</si>
  <si>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</si>
  <si>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</si>
  <si>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</si>
  <si>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</si>
  <si>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</si>
  <si>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</si>
  <si>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</si>
  <si>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</si>
  <si>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</si>
  <si>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</si>
  <si>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</si>
  <si>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</si>
  <si>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</si>
  <si>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</si>
  <si>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</si>
  <si>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</si>
  <si>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</si>
  <si>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</si>
  <si>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</si>
  <si>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</si>
  <si>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</si>
  <si>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</si>
  <si>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</si>
  <si>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</si>
  <si>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</si>
  <si>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</si>
  <si>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</si>
  <si>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</si>
  <si>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</si>
  <si>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</si>
  <si>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</si>
  <si>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</si>
  <si>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</si>
  <si>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</si>
  <si>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</si>
  <si>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</si>
  <si>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</si>
  <si>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</si>
  <si>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</si>
  <si>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</si>
  <si>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</si>
  <si>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</si>
  <si>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</si>
  <si>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</si>
  <si>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</si>
  <si>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</si>
  <si>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</si>
  <si>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</si>
  <si>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</si>
  <si>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</si>
  <si>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</si>
  <si>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</si>
  <si>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</si>
  <si>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</si>
  <si>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</si>
  <si>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</si>
  <si>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</si>
  <si>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</si>
  <si>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</si>
  <si>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</si>
  <si>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</si>
  <si>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</si>
  <si>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</si>
  <si>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</si>
  <si>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</si>
  <si>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</si>
  <si>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</si>
  <si>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</si>
  <si>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</si>
  <si>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</si>
  <si>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</si>
  <si>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</si>
  <si>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</si>
  <si>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</si>
  <si>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</si>
  <si>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</si>
  <si>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</si>
  <si>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</si>
  <si>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</si>
  <si>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</si>
  <si>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</si>
  <si>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</si>
  <si>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</si>
  <si>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</si>
  <si>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</si>
  <si>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</si>
  <si>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</si>
  <si>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</si>
  <si>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</si>
  <si>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</si>
  <si>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</si>
  <si>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</si>
  <si>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</si>
  <si>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</si>
  <si>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</si>
  <si>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</si>
  <si>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</si>
  <si>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</si>
  <si>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</si>
  <si>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</si>
  <si>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</si>
  <si>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</si>
  <si>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</si>
  <si>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</si>
  <si>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</si>
  <si>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</si>
  <si>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</si>
  <si>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</si>
  <si>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</si>
  <si>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</si>
  <si>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</si>
  <si>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</si>
  <si>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</si>
  <si>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</si>
  <si>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</si>
  <si>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</si>
  <si>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</si>
  <si>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</si>
  <si>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</si>
  <si>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</si>
  <si>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</si>
  <si>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</si>
  <si>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</si>
  <si>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</si>
  <si>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</si>
  <si>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</si>
  <si>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</si>
  <si>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</si>
  <si>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</si>
  <si>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</si>
  <si>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</si>
  <si>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</si>
  <si>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</si>
  <si>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</si>
  <si>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</si>
  <si>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</si>
  <si>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</si>
  <si>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</si>
  <si>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</si>
  <si>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</si>
  <si>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</si>
  <si>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</si>
  <si>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</si>
  <si>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</si>
  <si>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</si>
  <si>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</si>
  <si>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</si>
  <si>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</si>
  <si>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</si>
  <si>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</si>
  <si>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</si>
  <si>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</si>
  <si>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</si>
  <si>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</si>
  <si>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</si>
  <si>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</si>
  <si>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</si>
  <si>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</si>
  <si>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</si>
  <si>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</si>
  <si>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</si>
  <si>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</si>
  <si>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</si>
  <si>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</si>
  <si>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</si>
  <si>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</si>
  <si>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</si>
  <si>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</si>
  <si>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</si>
  <si>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</si>
  <si>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</si>
  <si>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</si>
  <si>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</si>
  <si>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</si>
  <si>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</si>
  <si>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</si>
  <si>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</si>
  <si>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</si>
  <si>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</si>
  <si>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</si>
  <si>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</si>
  <si>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</si>
  <si>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</si>
  <si>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</si>
  <si>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</si>
  <si>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</si>
  <si>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</si>
  <si>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</si>
  <si>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</si>
  <si>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</si>
  <si>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</si>
  <si>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</si>
  <si>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</si>
  <si>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</si>
  <si>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</si>
  <si>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</si>
  <si>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</si>
  <si>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</si>
  <si>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</si>
  <si>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</si>
  <si>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</si>
  <si>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</si>
  <si>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</si>
  <si>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</si>
  <si>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</si>
  <si>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</si>
  <si>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</si>
  <si>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</si>
  <si>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</si>
  <si>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</si>
  <si>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</si>
  <si>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</si>
  <si>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</si>
  <si>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</si>
  <si>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</si>
  <si>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</si>
  <si>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</si>
  <si>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</si>
  <si>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</si>
  <si>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</si>
  <si>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</si>
  <si>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</si>
  <si>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</si>
  <si>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</si>
  <si>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</si>
  <si>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</si>
  <si>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</si>
  <si>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</si>
  <si>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</si>
  <si>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</si>
  <si>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</si>
  <si>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</si>
  <si>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</si>
  <si>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</si>
  <si>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</si>
  <si>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</si>
  <si>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</si>
  <si>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</si>
  <si>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</si>
  <si>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</si>
  <si>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</si>
  <si>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</si>
  <si>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</si>
  <si>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</si>
  <si>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</si>
  <si>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</si>
  <si>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</si>
  <si>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</si>
  <si>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</si>
  <si>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</si>
  <si>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</si>
  <si>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</si>
  <si>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</si>
  <si>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</si>
  <si>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</si>
  <si>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</si>
  <si>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</si>
  <si>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</si>
  <si>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</si>
  <si>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</si>
  <si>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</si>
  <si>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</si>
  <si>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</si>
  <si>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</si>
  <si>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</si>
  <si>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</si>
  <si>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</si>
  <si>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</si>
  <si>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</si>
  <si>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</si>
  <si>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</si>
  <si>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</si>
  <si>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</si>
  <si>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</si>
  <si>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</si>
  <si>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</si>
  <si>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</si>
  <si>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</si>
  <si>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</si>
  <si>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</si>
  <si>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</si>
  <si>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</si>
  <si>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</si>
  <si>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</si>
  <si>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</si>
  <si>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</si>
  <si>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</si>
  <si>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</si>
  <si>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</si>
  <si>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</si>
  <si>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</si>
  <si>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</si>
  <si>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</si>
  <si>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</si>
  <si>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</si>
  <si>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</si>
  <si>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</si>
  <si>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</si>
  <si>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</si>
  <si>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</si>
  <si>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</si>
  <si>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</si>
  <si>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</si>
  <si>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</si>
  <si>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</si>
  <si>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</si>
  <si>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</si>
  <si>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</si>
  <si>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</si>
  <si>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</si>
  <si>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</si>
  <si>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</si>
  <si>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</si>
  <si>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</si>
  <si>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</si>
  <si>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</si>
  <si>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</si>
  <si>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</si>
  <si>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</si>
  <si>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</si>
  <si>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</si>
  <si>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</si>
  <si>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</si>
  <si>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</si>
  <si>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</si>
  <si>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</si>
  <si>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</si>
  <si>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</si>
  <si>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</si>
  <si>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</si>
  <si>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</si>
  <si>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</si>
  <si>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</si>
  <si>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</si>
  <si>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</si>
  <si>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</si>
  <si>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</si>
  <si>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</si>
  <si>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</si>
  <si>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</si>
  <si>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</si>
  <si>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</si>
  <si>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</si>
  <si>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</si>
  <si>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</si>
  <si>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</si>
  <si>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</si>
  <si>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</si>
  <si>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</si>
  <si>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</si>
  <si>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</si>
  <si>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</si>
  <si>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</si>
  <si>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</si>
  <si>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</si>
  <si>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</si>
  <si>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</si>
  <si>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</si>
  <si>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</si>
  <si>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</si>
  <si>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</si>
  <si>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</si>
  <si>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</si>
  <si>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</si>
  <si>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</si>
  <si>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</si>
  <si>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</si>
  <si>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</si>
  <si>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</si>
  <si>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</si>
  <si>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</si>
  <si>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</si>
  <si>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</si>
  <si>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</si>
  <si>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</si>
  <si>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</si>
  <si>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</si>
  <si>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</si>
  <si>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</si>
  <si>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</si>
  <si>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</si>
  <si>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</si>
  <si>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</si>
  <si>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</si>
  <si>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</si>
  <si>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</si>
  <si>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</si>
  <si>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</si>
  <si>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</si>
  <si>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</si>
  <si>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</si>
  <si>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</si>
  <si>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</si>
  <si>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</si>
  <si>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</si>
  <si>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</si>
  <si>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</si>
  <si>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</si>
  <si>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</si>
  <si>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</si>
  <si>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</si>
  <si>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</si>
  <si>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</si>
  <si>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</si>
  <si>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</si>
  <si>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</si>
  <si>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</si>
  <si>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</si>
  <si>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</si>
  <si>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</si>
  <si>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</si>
  <si>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</si>
  <si>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</si>
  <si>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</si>
  <si>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</si>
  <si>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</si>
  <si>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</si>
  <si>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</si>
  <si>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</si>
  <si>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</si>
  <si>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</si>
  <si>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</si>
  <si>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</si>
  <si>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</si>
  <si>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</si>
  <si>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</si>
  <si>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</si>
  <si>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</si>
  <si>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</si>
  <si>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</si>
  <si>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</si>
  <si>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</si>
  <si>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</si>
  <si>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</si>
  <si>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</si>
  <si>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</si>
  <si>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</si>
  <si>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</si>
  <si>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</si>
  <si>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</si>
  <si>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</si>
  <si>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</si>
  <si>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</si>
  <si>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</si>
  <si>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</si>
  <si>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</si>
  <si>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</si>
  <si>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</si>
  <si>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</si>
  <si>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</si>
  <si>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</si>
  <si>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</si>
  <si>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</si>
  <si>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</si>
  <si>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</si>
  <si>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</si>
  <si>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</si>
  <si>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</si>
  <si>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</si>
  <si>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</si>
  <si>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</si>
  <si>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</si>
  <si>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</si>
  <si>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</si>
  <si>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</si>
  <si>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</si>
  <si>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</si>
  <si>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</si>
  <si>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</si>
  <si>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</si>
  <si>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</si>
  <si>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</si>
  <si>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</si>
  <si>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</si>
  <si>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</si>
  <si>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</si>
  <si>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</si>
  <si>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</si>
  <si>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</si>
  <si>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</si>
  <si>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</si>
  <si>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</si>
  <si>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</si>
  <si>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</si>
  <si>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</si>
  <si>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</si>
  <si>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</si>
  <si>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</si>
  <si>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</si>
  <si>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</si>
  <si>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</si>
  <si>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</si>
  <si>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</si>
  <si>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</si>
  <si>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</si>
  <si>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</si>
  <si>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</si>
  <si>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</si>
  <si>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</si>
  <si>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</si>
  <si>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</si>
  <si>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</si>
  <si>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</si>
  <si>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</si>
  <si>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</si>
  <si>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</si>
  <si>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</si>
  <si>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</si>
  <si>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</si>
  <si>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</si>
  <si>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</si>
  <si>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</si>
  <si>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</si>
  <si>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</si>
  <si>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</si>
  <si>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</si>
  <si>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</si>
  <si>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</si>
  <si>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</si>
  <si>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</si>
  <si>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</si>
  <si>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</si>
  <si>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</si>
  <si>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</si>
  <si>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</si>
  <si>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</si>
  <si>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</si>
  <si>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</si>
  <si>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</si>
  <si>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</si>
  <si>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</si>
  <si>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</si>
  <si>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</si>
  <si>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</si>
  <si>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</si>
  <si>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</si>
  <si>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</si>
  <si>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</si>
  <si>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</si>
  <si>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</si>
  <si>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</si>
  <si>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</si>
  <si>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</si>
  <si>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</si>
  <si>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</si>
  <si>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</si>
  <si>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</si>
  <si>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</si>
  <si>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</si>
  <si>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</si>
  <si>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</si>
  <si>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</si>
  <si>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</si>
  <si>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</si>
  <si>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</si>
  <si>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</si>
  <si>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</si>
  <si>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</si>
  <si>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</si>
  <si>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</si>
  <si>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</si>
  <si>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</si>
  <si>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</si>
  <si>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</si>
  <si>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</si>
  <si>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</si>
  <si>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</si>
  <si>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</si>
  <si>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</si>
  <si>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</si>
  <si>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</si>
  <si>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</si>
  <si>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</si>
  <si>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</si>
  <si>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</si>
  <si>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</si>
  <si>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</si>
  <si>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</si>
  <si>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</si>
  <si>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</si>
  <si>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</si>
  <si>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</si>
  <si>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</si>
  <si>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</si>
  <si>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</si>
  <si>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</si>
  <si>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</si>
  <si>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</si>
  <si>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</si>
  <si>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</si>
  <si>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</si>
  <si>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</si>
  <si>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</si>
  <si>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</si>
  <si>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</si>
  <si>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</si>
  <si>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</si>
  <si>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</si>
  <si>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</si>
  <si>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</si>
  <si>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</si>
  <si>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</si>
  <si>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</si>
  <si>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</si>
  <si>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</si>
  <si>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</si>
  <si>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</si>
  <si>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</si>
  <si>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</si>
  <si>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</si>
  <si>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</si>
  <si>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</si>
  <si>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</si>
  <si>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</si>
  <si>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</si>
  <si>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</si>
  <si>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</si>
  <si>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</si>
  <si>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</si>
  <si>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</si>
  <si>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</si>
  <si>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</si>
  <si>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</si>
  <si>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</si>
  <si>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</si>
  <si>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</si>
  <si>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</si>
  <si>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</si>
  <si>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</si>
  <si>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</si>
  <si>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</si>
  <si>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</si>
  <si>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</si>
  <si>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</si>
  <si>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</si>
  <si>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</si>
  <si>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</si>
  <si>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</si>
  <si>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</si>
  <si>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</si>
  <si>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</si>
  <si>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</si>
  <si>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</si>
  <si>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</si>
  <si>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</si>
  <si>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</si>
  <si>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</si>
  <si>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</si>
  <si>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</si>
  <si>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</si>
  <si>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</si>
  <si>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</si>
  <si>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</si>
  <si>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</si>
  <si>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</si>
  <si>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</si>
  <si>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</si>
  <si>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</si>
  <si>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</si>
  <si>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</si>
  <si>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</si>
  <si>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</si>
  <si>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</si>
  <si>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</si>
  <si>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</si>
  <si>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</si>
  <si>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</si>
  <si>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</si>
  <si>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</si>
  <si>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</si>
  <si>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</si>
  <si>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</si>
  <si>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</si>
  <si>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</si>
  <si>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</si>
  <si>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</si>
  <si>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</si>
  <si>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</si>
  <si>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</si>
  <si>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</si>
  <si>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</si>
  <si>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</si>
  <si>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</si>
  <si>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</si>
  <si>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</si>
  <si>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</si>
  <si>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</si>
  <si>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</si>
  <si>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</si>
  <si>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</si>
  <si>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</si>
  <si>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</si>
  <si>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</si>
  <si>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</si>
  <si>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</si>
  <si>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</si>
  <si>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</si>
  <si>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</si>
  <si>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</si>
  <si>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</si>
  <si>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</si>
  <si>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</si>
  <si>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</si>
  <si>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</si>
  <si>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</si>
  <si>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</si>
  <si>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</si>
  <si>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</si>
  <si>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</si>
  <si>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</si>
  <si>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</si>
  <si>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</si>
  <si>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</si>
  <si>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</si>
  <si>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</si>
  <si>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</si>
  <si>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</si>
  <si>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</si>
  <si>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</si>
  <si>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</si>
  <si>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</si>
  <si>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</si>
  <si>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</si>
  <si>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</si>
  <si>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</si>
  <si>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</si>
  <si>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</si>
  <si>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</si>
  <si>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</si>
  <si>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</si>
  <si>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</si>
  <si>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</si>
  <si>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</si>
  <si>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</si>
  <si>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</si>
  <si>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</si>
  <si>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</si>
  <si>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</si>
  <si>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</si>
  <si>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</si>
  <si>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</si>
  <si>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</si>
  <si>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</si>
  <si>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</si>
  <si>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</si>
  <si>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</si>
  <si>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</si>
  <si>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</si>
  <si>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</si>
  <si>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</si>
  <si>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</si>
  <si>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</si>
  <si>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</si>
  <si>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</si>
  <si>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</si>
  <si>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</si>
  <si>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</si>
  <si>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</si>
  <si>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</si>
  <si>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</si>
  <si>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</si>
  <si>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</si>
  <si>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</si>
  <si>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</si>
  <si>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</si>
  <si>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</si>
  <si>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</si>
  <si>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</si>
  <si>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</si>
  <si>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</si>
  <si>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</si>
  <si>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</si>
  <si>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</si>
  <si>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</si>
  <si>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</si>
  <si>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</si>
  <si>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</si>
  <si>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</si>
  <si>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</si>
  <si>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</si>
  <si>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</si>
  <si>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</si>
  <si>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</si>
  <si>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</si>
  <si>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</si>
  <si>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</si>
  <si>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</si>
  <si>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</si>
  <si>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</si>
  <si>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</si>
  <si>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</si>
  <si>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</si>
  <si>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</si>
  <si>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</si>
  <si>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</si>
  <si>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</si>
  <si>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</si>
  <si>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</si>
  <si>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</si>
  <si>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</si>
  <si>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</si>
  <si>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</si>
  <si>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</si>
  <si>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</si>
  <si>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</si>
  <si>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</si>
  <si>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</si>
  <si>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</si>
  <si>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</si>
  <si>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</si>
  <si>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</si>
  <si>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</si>
  <si>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</si>
  <si>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</si>
  <si>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</si>
  <si>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</si>
  <si>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</si>
  <si>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</si>
  <si>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</si>
  <si>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</si>
  <si>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</si>
  <si>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</si>
  <si>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</si>
  <si>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</si>
  <si>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</si>
  <si>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</si>
  <si>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</si>
  <si>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</si>
  <si>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</si>
  <si>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</si>
  <si>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</si>
  <si>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</si>
  <si>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</si>
  <si>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</si>
  <si>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</si>
  <si>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</si>
  <si>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</si>
  <si>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</si>
  <si>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</si>
  <si>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</si>
  <si>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</si>
  <si>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</si>
  <si>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</si>
  <si>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</si>
  <si>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</si>
  <si>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</si>
  <si>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</si>
  <si>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</si>
  <si>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</si>
  <si>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</si>
  <si>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</si>
  <si>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</si>
  <si>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</si>
  <si>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</si>
  <si>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</si>
  <si>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</si>
  <si>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</si>
  <si>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</si>
  <si>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</si>
  <si>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</si>
  <si>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</si>
  <si>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</si>
  <si>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</si>
  <si>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</si>
  <si>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</si>
  <si>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</si>
  <si>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</si>
  <si>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</si>
  <si>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</si>
  <si>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</si>
  <si>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</si>
  <si>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</si>
  <si>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</si>
  <si>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</si>
  <si>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</si>
  <si>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</si>
  <si>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</si>
  <si>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</si>
  <si>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</si>
  <si>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</si>
  <si>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</si>
  <si>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</si>
  <si>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</si>
  <si>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</si>
  <si>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</si>
  <si>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</si>
  <si>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</si>
  <si>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</si>
  <si>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</si>
  <si>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</si>
  <si>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</si>
  <si>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</si>
  <si>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</si>
  <si>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</si>
  <si>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</si>
  <si>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</si>
  <si>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</si>
  <si>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</si>
  <si>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</si>
  <si>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</si>
  <si>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</si>
  <si>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</si>
  <si>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</si>
  <si>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</si>
  <si>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</si>
  <si>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</si>
  <si>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</si>
  <si>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</si>
  <si>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</si>
  <si>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</si>
  <si>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</si>
  <si>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</si>
  <si>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</si>
  <si>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</si>
  <si>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</si>
  <si>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</si>
  <si>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</si>
  <si>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</si>
  <si>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</si>
  <si>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</si>
  <si>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</si>
  <si>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</si>
  <si>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</si>
  <si>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</si>
  <si>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</si>
  <si>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</si>
  <si>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</si>
  <si>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</si>
  <si>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</si>
  <si>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</si>
  <si>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</si>
  <si>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</si>
  <si>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</si>
  <si>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</si>
  <si>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</si>
  <si>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</si>
  <si>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</si>
  <si>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</si>
  <si>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</si>
  <si>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</si>
  <si>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</si>
  <si>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</si>
  <si>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</si>
  <si>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</si>
  <si>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</si>
  <si>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</si>
  <si>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</si>
  <si>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</si>
  <si>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</si>
  <si>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</si>
  <si>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</si>
  <si>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</si>
  <si>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</si>
  <si>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</si>
  <si>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</si>
  <si>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</si>
  <si>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</si>
  <si>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</si>
  <si>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</si>
  <si>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</si>
  <si>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</si>
  <si>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</si>
  <si>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</si>
  <si>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</si>
  <si>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</si>
  <si>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</si>
  <si>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</si>
  <si>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</si>
  <si>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</si>
  <si>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</si>
  <si>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</si>
  <si>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</si>
  <si>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</si>
  <si>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</si>
  <si>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</si>
  <si>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</si>
  <si>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</si>
  <si>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</si>
  <si>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</si>
  <si>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</si>
  <si>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</si>
  <si>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</si>
  <si>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</si>
  <si>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</si>
  <si>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</si>
  <si>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</si>
  <si>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</si>
  <si>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</si>
  <si>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</si>
  <si>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</si>
  <si>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</si>
  <si>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</si>
  <si>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</si>
  <si>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</si>
  <si>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</si>
  <si>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</si>
  <si>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</si>
  <si>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</si>
  <si>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</si>
  <si>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</si>
  <si>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</si>
  <si>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</si>
  <si>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</si>
  <si>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</si>
  <si>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</si>
  <si>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</si>
  <si>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</si>
  <si>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</si>
  <si>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</si>
  <si>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</si>
  <si>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</si>
  <si>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</si>
  <si>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</si>
  <si>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</si>
  <si>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</si>
  <si>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</si>
  <si>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</si>
  <si>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</si>
  <si>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</si>
  <si>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</si>
  <si>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</si>
  <si>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</si>
  <si>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</si>
  <si>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</si>
  <si>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</si>
  <si>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</si>
  <si>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</si>
  <si>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</si>
  <si>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</si>
  <si>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</si>
  <si>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</si>
  <si>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</si>
  <si>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</si>
  <si>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</si>
  <si>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</si>
  <si>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</si>
  <si>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</si>
  <si>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</si>
  <si>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</si>
  <si>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</si>
  <si>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</si>
  <si>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</si>
  <si>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</si>
  <si>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</si>
  <si>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</si>
  <si>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</si>
  <si>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</si>
  <si>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</si>
  <si>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</si>
  <si>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</si>
  <si>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</si>
  <si>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</si>
  <si>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</si>
  <si>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</si>
  <si>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</si>
  <si>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</si>
  <si>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</si>
  <si>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</si>
  <si>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</si>
  <si>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</si>
  <si>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</si>
  <si>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</si>
  <si>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</si>
  <si>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</si>
  <si>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</si>
  <si>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</si>
  <si>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</si>
  <si>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</si>
  <si>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</si>
  <si>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</si>
  <si>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</si>
  <si>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</si>
  <si>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</si>
  <si>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</si>
  <si>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</si>
  <si>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</si>
  <si>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</si>
  <si>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</si>
  <si>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</si>
  <si>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</si>
  <si>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</si>
  <si>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</si>
  <si>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</si>
  <si>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</si>
  <si>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</si>
  <si>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</si>
  <si>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</si>
  <si>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</si>
  <si>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</si>
  <si>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</si>
  <si>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</si>
  <si>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</si>
  <si>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</si>
  <si>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</si>
  <si>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</si>
  <si>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</si>
  <si>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</si>
  <si>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</si>
  <si>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</si>
  <si>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</si>
  <si>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</si>
  <si>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</si>
  <si>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</si>
  <si>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</si>
  <si>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</si>
  <si>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</si>
  <si>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</si>
  <si>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</si>
  <si>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</si>
  <si>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</si>
  <si>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</si>
  <si>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</si>
  <si>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</si>
  <si>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</si>
  <si>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</si>
  <si>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</si>
  <si>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</si>
  <si>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</si>
  <si>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</si>
  <si>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</si>
  <si>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</si>
  <si>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</si>
  <si>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</si>
  <si>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</si>
  <si>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</si>
  <si>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</si>
  <si>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</si>
  <si>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</si>
  <si>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</si>
  <si>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</si>
  <si>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</si>
  <si>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</si>
  <si>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</si>
  <si>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</si>
  <si>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</si>
  <si>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</si>
  <si>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</si>
  <si>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</si>
  <si>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</si>
  <si>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</si>
  <si>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</si>
  <si>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</si>
  <si>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</si>
  <si>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</si>
  <si>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</si>
  <si>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</si>
  <si>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</si>
  <si>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</si>
  <si>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</si>
  <si>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</si>
  <si>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</si>
  <si>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</si>
  <si>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</si>
  <si>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</si>
  <si>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</si>
  <si>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</si>
  <si>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</si>
  <si>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</si>
  <si>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</si>
  <si>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</si>
  <si>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</si>
  <si>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</si>
  <si>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</si>
  <si>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</si>
  <si>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</si>
  <si>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</si>
  <si>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</si>
  <si>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</si>
  <si>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</si>
  <si>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</si>
  <si>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</si>
  <si>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</si>
  <si>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</si>
  <si>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</si>
  <si>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</si>
  <si>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</si>
  <si>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</si>
  <si>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</si>
  <si>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</si>
  <si>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</si>
  <si>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</si>
  <si>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</si>
  <si>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</si>
  <si>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</si>
  <si>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</si>
  <si>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</si>
  <si>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</si>
  <si>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</si>
  <si>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</si>
  <si>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</si>
  <si>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</si>
  <si>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</si>
  <si>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</si>
  <si>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</si>
  <si>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</si>
  <si>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</si>
  <si>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</si>
  <si>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</si>
  <si>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</si>
  <si>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</si>
  <si>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</si>
  <si>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</si>
  <si>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</si>
  <si>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</si>
  <si>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</si>
  <si>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</si>
  <si>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</si>
  <si>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</si>
  <si>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</si>
  <si>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</si>
  <si>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</si>
  <si>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</si>
  <si>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</si>
  <si>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</si>
  <si>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</si>
  <si>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</si>
  <si>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</si>
  <si>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</si>
  <si>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</si>
  <si>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</si>
  <si>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</si>
  <si>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</si>
  <si>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</si>
  <si>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</si>
  <si>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</si>
  <si>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</si>
  <si>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</si>
  <si>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</si>
  <si>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</si>
  <si>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</si>
  <si>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</si>
  <si>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</si>
  <si>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</si>
  <si>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</si>
  <si>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</si>
  <si>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</si>
  <si>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</si>
  <si>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</si>
  <si>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</si>
  <si>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</si>
  <si>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</si>
  <si>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</si>
  <si>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</si>
  <si>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</si>
  <si>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</si>
  <si>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</si>
  <si>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</si>
  <si>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</si>
  <si>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</si>
  <si>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</si>
  <si>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</si>
  <si>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</si>
  <si>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</si>
  <si>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</si>
  <si>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</si>
  <si>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</si>
  <si>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</si>
  <si>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</si>
  <si>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</si>
  <si>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</si>
  <si>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</si>
  <si>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</si>
  <si>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</si>
  <si>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</si>
  <si>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</si>
  <si>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</si>
  <si>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</si>
  <si>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</si>
  <si>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</si>
  <si>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</si>
  <si>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</si>
  <si>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</si>
  <si>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</si>
  <si>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</si>
  <si>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</si>
  <si>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</si>
  <si>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</si>
  <si>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</si>
  <si>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</si>
  <si>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</si>
  <si>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</si>
  <si>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</si>
  <si>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</si>
  <si>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</si>
  <si>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</si>
  <si>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</si>
  <si>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</si>
  <si>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</si>
  <si>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</si>
  <si>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</si>
  <si>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</si>
  <si>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</si>
  <si>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</si>
  <si>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</si>
  <si>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</si>
  <si>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</si>
  <si>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</si>
  <si>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</si>
  <si>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</si>
  <si>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</si>
  <si>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</si>
  <si>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</si>
  <si>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</si>
  <si>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</si>
  <si>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</si>
  <si>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</si>
  <si>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</si>
  <si>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</si>
  <si>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</si>
  <si>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</si>
  <si>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</si>
  <si>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</si>
  <si>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</si>
  <si>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</si>
  <si>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</si>
  <si>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</si>
  <si>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</si>
  <si>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</si>
  <si>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</si>
  <si>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</si>
  <si>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</si>
  <si>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</si>
  <si>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</si>
  <si>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</si>
  <si>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</si>
  <si>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</si>
  <si>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</si>
  <si>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</si>
  <si>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</si>
  <si>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</si>
  <si>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</si>
  <si>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</si>
  <si>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</si>
  <si>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</si>
  <si>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</si>
  <si>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</si>
  <si>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</si>
  <si>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</si>
  <si>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</si>
  <si>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</si>
  <si>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</si>
  <si>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</si>
  <si>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</si>
  <si>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</si>
  <si>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</si>
  <si>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</si>
  <si>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</si>
  <si>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</si>
  <si>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</si>
  <si>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</si>
  <si>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</si>
  <si>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</si>
  <si>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</si>
  <si>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</si>
  <si>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</si>
  <si>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</si>
  <si>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</si>
  <si>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</si>
  <si>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</si>
  <si>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</si>
  <si>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</si>
  <si>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</si>
  <si>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</si>
  <si>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</si>
  <si>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</si>
  <si>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</si>
  <si>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</si>
  <si>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</si>
  <si>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</si>
  <si>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</si>
  <si>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</si>
  <si>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</si>
  <si>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</si>
  <si>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</si>
  <si>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</si>
  <si>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</si>
  <si>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</si>
  <si>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</si>
  <si>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</si>
  <si>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</si>
  <si>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</si>
  <si>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</si>
  <si>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</si>
  <si>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</si>
  <si>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</si>
  <si>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</si>
  <si>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</si>
  <si>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</si>
  <si>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</si>
  <si>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</si>
  <si>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</si>
  <si>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</si>
  <si>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</si>
  <si>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</si>
  <si>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</si>
  <si>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</si>
  <si>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</si>
  <si>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</si>
  <si>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</si>
  <si>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</si>
  <si>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</si>
  <si>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</si>
  <si>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</si>
  <si>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</si>
  <si>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</si>
  <si>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</si>
  <si>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</si>
  <si>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</si>
  <si>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</si>
  <si>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</si>
  <si>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</si>
  <si>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</si>
  <si>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</si>
  <si>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</si>
  <si>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</si>
  <si>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</si>
  <si>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</si>
  <si>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</si>
  <si>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</si>
  <si>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</si>
  <si>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</si>
  <si>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</si>
  <si>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</si>
  <si>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</si>
  <si>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</si>
  <si>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</si>
  <si>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</si>
  <si>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</si>
  <si>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</si>
  <si>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</si>
  <si>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</si>
  <si>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</si>
  <si>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</si>
  <si>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</si>
  <si>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</si>
  <si>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</si>
  <si>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</si>
  <si>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</si>
  <si>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</si>
  <si>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</si>
  <si>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</si>
  <si>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</si>
  <si>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</si>
  <si>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</si>
  <si>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</si>
  <si>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</si>
  <si>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</si>
  <si>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</si>
  <si>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</si>
  <si>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</si>
  <si>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</si>
  <si>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</si>
  <si>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</si>
  <si>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</si>
  <si>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</si>
  <si>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</si>
  <si>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</si>
  <si>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</si>
  <si>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</si>
  <si>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</si>
  <si>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</si>
  <si>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</si>
  <si>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</si>
  <si>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</si>
  <si>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</si>
  <si>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</si>
  <si>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</si>
  <si>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</si>
  <si>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</si>
  <si>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</si>
  <si>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</si>
  <si>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</si>
  <si>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</si>
  <si>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</si>
  <si>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</si>
  <si>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</si>
  <si>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</si>
  <si>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</si>
  <si>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</si>
  <si>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</si>
  <si>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</si>
  <si>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</si>
  <si>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</si>
  <si>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</si>
  <si>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</si>
  <si>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</si>
  <si>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</si>
  <si>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</si>
  <si>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</si>
  <si>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</si>
  <si>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</si>
  <si>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</si>
  <si>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</si>
  <si>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</si>
  <si>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</si>
  <si>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</si>
  <si>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</si>
  <si>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</si>
  <si>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</si>
  <si>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</si>
  <si>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</si>
  <si>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</si>
  <si>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</si>
  <si>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</si>
  <si>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</si>
  <si>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</si>
  <si>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</si>
  <si>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</si>
  <si>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</si>
  <si>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</si>
  <si>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</si>
  <si>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</si>
  <si>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</si>
  <si>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</si>
  <si>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</si>
  <si>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</si>
  <si>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</si>
  <si>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</si>
  <si>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</si>
  <si>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</si>
  <si>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</si>
  <si>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</si>
  <si>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</si>
  <si>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</si>
  <si>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</si>
  <si>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</si>
  <si>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</si>
  <si>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</si>
  <si>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</si>
  <si>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</si>
  <si>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</si>
  <si>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</si>
  <si>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</si>
  <si>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</si>
  <si>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</si>
  <si>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</si>
  <si>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</si>
  <si>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</si>
  <si>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</si>
  <si>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</si>
  <si>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</si>
  <si>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</si>
  <si>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</si>
  <si>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</si>
  <si>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</si>
  <si>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</si>
  <si>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</si>
  <si>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</si>
  <si>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</si>
  <si>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</si>
  <si>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</si>
  <si>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</si>
  <si>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</si>
  <si>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</si>
  <si>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</si>
  <si>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</si>
  <si>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</si>
  <si>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</si>
  <si>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</si>
  <si>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</si>
  <si>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</si>
  <si>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</si>
  <si>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</si>
  <si>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</si>
  <si>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</si>
  <si>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</si>
  <si>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</si>
  <si>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</si>
  <si>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</si>
  <si>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</si>
  <si>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</si>
  <si>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</si>
  <si>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</si>
  <si>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</si>
  <si>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</si>
  <si>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</si>
  <si>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</si>
  <si>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</si>
  <si>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</si>
  <si>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</si>
  <si>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</si>
  <si>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</si>
  <si>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</si>
  <si>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</si>
  <si>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</si>
  <si>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</si>
  <si>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</si>
  <si>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</si>
  <si>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</si>
  <si>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</si>
  <si>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</si>
  <si>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</si>
  <si>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</si>
  <si>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</si>
  <si>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</si>
  <si>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</si>
  <si>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</si>
  <si>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</si>
  <si>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</si>
  <si>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</si>
  <si>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</si>
  <si>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</si>
  <si>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</si>
  <si>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</si>
  <si>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</si>
  <si>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</si>
  <si>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</si>
  <si>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</si>
  <si>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</si>
  <si>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</si>
  <si>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</si>
  <si>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</si>
  <si>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</si>
  <si>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</si>
  <si>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</si>
  <si>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</si>
  <si>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</si>
  <si>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</si>
  <si>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</si>
  <si>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</si>
  <si>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</si>
  <si>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</si>
  <si>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</si>
  <si>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</si>
  <si>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</si>
  <si>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</si>
  <si>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</si>
  <si>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</si>
  <si>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</si>
  <si>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</si>
  <si>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</si>
  <si>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</si>
  <si>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</si>
  <si>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</si>
  <si>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</si>
  <si>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</si>
  <si>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</si>
  <si>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</si>
  <si>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</si>
  <si>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</si>
  <si>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</si>
  <si>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</si>
  <si>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</si>
  <si>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</si>
  <si>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</si>
  <si>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</si>
  <si>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</si>
  <si>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</si>
  <si>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</si>
  <si>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</si>
  <si>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</si>
  <si>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</si>
  <si>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</si>
  <si>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</si>
  <si>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</si>
  <si>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</si>
  <si>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</si>
  <si>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</si>
  <si>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</si>
  <si>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</si>
  <si>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</si>
  <si>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</si>
  <si>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</si>
  <si>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</si>
  <si>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</si>
  <si>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</si>
  <si>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</si>
  <si>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</si>
  <si>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</si>
  <si>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</si>
  <si>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</si>
  <si>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</si>
  <si>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</si>
  <si>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</si>
  <si>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</si>
  <si>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</si>
  <si>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</si>
  <si>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</si>
  <si>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</si>
  <si>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</si>
  <si>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</si>
  <si>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</si>
  <si>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</si>
  <si>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</si>
  <si>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</si>
  <si>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</si>
  <si>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</si>
  <si>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</si>
  <si>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</si>
  <si>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</si>
  <si>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</si>
  <si>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</si>
  <si>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</si>
  <si>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</si>
  <si>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</si>
  <si>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</si>
  <si>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</si>
  <si>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</si>
  <si>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</si>
  <si>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</si>
  <si>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</si>
  <si>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</si>
  <si>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</si>
  <si>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</si>
  <si>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</si>
  <si>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</si>
  <si>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</si>
  <si>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</si>
  <si>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</si>
  <si>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</si>
  <si>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</si>
  <si>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</si>
  <si>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</si>
  <si>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</si>
  <si>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</si>
  <si>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</si>
  <si>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</si>
  <si>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</si>
  <si>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</si>
  <si>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</si>
  <si>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</si>
  <si>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</si>
  <si>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</si>
  <si>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</si>
  <si>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</si>
  <si>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</si>
  <si>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</si>
  <si>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</si>
  <si>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</si>
  <si>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</si>
  <si>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</si>
  <si>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</si>
  <si>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</si>
  <si>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</si>
  <si>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</si>
  <si>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</si>
  <si>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</si>
  <si>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</si>
  <si>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</si>
  <si>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</si>
  <si>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</si>
  <si>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</si>
  <si>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</si>
  <si>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</si>
  <si>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</si>
  <si>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</si>
  <si>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</si>
  <si>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</si>
  <si>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</si>
  <si>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</si>
  <si>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</si>
  <si>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</si>
  <si>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</si>
  <si>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</si>
  <si>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</si>
  <si>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</si>
  <si>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</si>
  <si>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</si>
  <si>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</si>
  <si>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</si>
  <si>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</si>
  <si>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</si>
  <si>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</si>
  <si>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</si>
  <si>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</si>
  <si>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</si>
  <si>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</si>
  <si>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</si>
  <si>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</si>
  <si>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</si>
  <si>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</si>
  <si>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</si>
  <si>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</si>
  <si>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</si>
  <si>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</si>
  <si>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</si>
  <si>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</si>
  <si>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</si>
  <si>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</si>
  <si>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</si>
  <si>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</si>
  <si>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</si>
  <si>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</si>
  <si>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</si>
  <si>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</si>
  <si>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</si>
  <si>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</si>
  <si>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</si>
  <si>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</si>
  <si>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</si>
  <si>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</si>
  <si>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</si>
  <si>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</si>
  <si>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</si>
  <si>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</si>
  <si>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</si>
  <si>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</si>
  <si>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</si>
  <si>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</si>
  <si>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</si>
  <si>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</si>
  <si>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</si>
  <si>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</si>
  <si>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</si>
  <si>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</si>
  <si>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</si>
  <si>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</si>
  <si>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</si>
  <si>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</si>
  <si>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</si>
  <si>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</si>
  <si>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</si>
  <si>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</si>
  <si>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</si>
  <si>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</si>
  <si>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</si>
  <si>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</si>
  <si>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</si>
  <si>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</si>
  <si>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</si>
  <si>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</si>
  <si>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</si>
  <si>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</si>
  <si>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</si>
  <si>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</si>
  <si>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</si>
  <si>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</si>
  <si>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</si>
  <si>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</si>
  <si>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</si>
  <si>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</si>
  <si>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</si>
  <si>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</si>
  <si>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</si>
  <si>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</si>
  <si>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</si>
  <si>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</si>
  <si>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</si>
  <si>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</si>
  <si>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</si>
  <si>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</si>
  <si>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</si>
  <si>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</si>
  <si>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</si>
  <si>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</si>
  <si>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</si>
  <si>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</si>
  <si>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</si>
  <si>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</si>
  <si>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</si>
  <si>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</si>
  <si>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</si>
  <si>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</si>
  <si>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</si>
  <si>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</si>
  <si>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</si>
  <si>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</si>
  <si>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</si>
  <si>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</si>
  <si>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</si>
  <si>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</si>
  <si>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</si>
  <si>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</si>
  <si>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</si>
  <si>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</si>
  <si>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</si>
  <si>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</si>
  <si>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</si>
  <si>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</si>
  <si>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</si>
  <si>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</si>
  <si>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</si>
  <si>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</si>
  <si>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</si>
  <si>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</si>
  <si>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</si>
  <si>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</si>
  <si>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</si>
  <si>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</si>
  <si>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</si>
  <si>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</si>
  <si>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</si>
  <si>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</si>
  <si>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</si>
  <si>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</si>
  <si>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</si>
  <si>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</si>
  <si>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</si>
  <si>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</si>
  <si>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</si>
  <si>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</si>
  <si>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</si>
  <si>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</si>
  <si>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</si>
  <si>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</si>
  <si>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</si>
  <si>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</si>
  <si>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</si>
  <si>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</si>
  <si>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</si>
  <si>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</si>
  <si>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</si>
  <si>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</si>
  <si>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</si>
  <si>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</si>
  <si>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</si>
  <si>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</si>
  <si>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</si>
  <si>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</si>
  <si>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</si>
  <si>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</si>
  <si>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</si>
  <si>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</si>
  <si>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</si>
  <si>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</si>
  <si>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</si>
  <si>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</si>
  <si>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</si>
  <si>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</si>
  <si>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</si>
  <si>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</si>
  <si>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</si>
  <si>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</si>
  <si>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</si>
  <si>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</si>
  <si>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</si>
  <si>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</si>
  <si>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</si>
  <si>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</si>
  <si>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</si>
  <si>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</si>
  <si>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</si>
  <si>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</si>
  <si>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</si>
  <si>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</si>
  <si>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</si>
  <si>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</si>
  <si>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</si>
  <si>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</si>
  <si>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</si>
  <si>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</si>
  <si>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</si>
  <si>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</si>
  <si>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</si>
  <si>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</si>
  <si>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</si>
  <si>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</si>
  <si>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</si>
  <si>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</si>
  <si>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</si>
  <si>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</si>
  <si>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</si>
  <si>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</si>
  <si>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</si>
  <si>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</si>
  <si>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</si>
  <si>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</si>
  <si>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</si>
  <si>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</si>
  <si>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</si>
  <si>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</si>
  <si>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</si>
  <si>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</si>
  <si>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</si>
  <si>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</si>
  <si>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</si>
  <si>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</si>
  <si>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</si>
  <si>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</si>
  <si>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</si>
  <si>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</si>
  <si>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</si>
  <si>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</si>
  <si>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</si>
  <si>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</si>
  <si>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</si>
  <si>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</si>
  <si>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</si>
  <si>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</si>
  <si>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</si>
  <si>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</si>
  <si>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</si>
  <si>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</si>
  <si>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</si>
  <si>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</si>
  <si>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</si>
  <si>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</si>
  <si>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</si>
  <si>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</si>
  <si>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</si>
  <si>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</si>
  <si>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</si>
  <si>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</si>
  <si>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</si>
  <si>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</si>
  <si>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</si>
  <si>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</si>
  <si>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</si>
  <si>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</si>
  <si>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</si>
  <si>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</si>
  <si>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</si>
  <si>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</si>
  <si>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</si>
  <si>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</si>
  <si>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</si>
  <si>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</si>
  <si>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</si>
  <si>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</si>
  <si>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</si>
  <si>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</si>
  <si>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</si>
  <si>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</si>
  <si>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</si>
  <si>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</si>
  <si>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</si>
  <si>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</si>
  <si>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</si>
  <si>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</si>
  <si>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</si>
  <si>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</si>
  <si>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</si>
  <si>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</si>
  <si>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</si>
  <si>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</si>
  <si>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</si>
  <si>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</si>
  <si>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</si>
  <si>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</si>
  <si>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</si>
  <si>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</si>
  <si>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</si>
  <si>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</si>
  <si>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</si>
  <si>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</si>
  <si>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</si>
  <si>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</si>
  <si>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</si>
  <si>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</si>
  <si>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</si>
  <si>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</si>
  <si>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</si>
  <si>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</si>
  <si>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</si>
  <si>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</si>
  <si>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</si>
  <si>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</si>
  <si>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</si>
  <si>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</si>
  <si>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</si>
  <si>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</si>
  <si>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</si>
  <si>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</si>
  <si>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</si>
  <si>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</si>
  <si>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</si>
  <si>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</si>
  <si>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</si>
  <si>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</si>
  <si>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</si>
  <si>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</si>
  <si>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</si>
  <si>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</si>
  <si>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</si>
  <si>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</si>
  <si>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</si>
  <si>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</si>
  <si>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</si>
  <si>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</si>
  <si>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</si>
  <si>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</si>
  <si>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</si>
  <si>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</si>
  <si>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</si>
  <si>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</si>
  <si>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</si>
  <si>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</si>
  <si>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</si>
  <si>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</si>
  <si>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</si>
  <si>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</si>
  <si>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</si>
  <si>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</si>
  <si>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</si>
  <si>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</si>
  <si>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</si>
  <si>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</si>
  <si>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</si>
  <si>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</si>
  <si>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</si>
  <si>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</si>
  <si>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</si>
  <si>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</si>
  <si>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</si>
  <si>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</si>
  <si>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</si>
  <si>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</si>
  <si>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</si>
  <si>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</si>
  <si>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</si>
  <si>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</si>
  <si>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</si>
  <si>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</si>
  <si>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</si>
  <si>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</si>
  <si>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</si>
  <si>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</si>
  <si>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</si>
  <si>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</si>
  <si>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</si>
  <si>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</si>
  <si>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</si>
  <si>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</si>
  <si>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</si>
  <si>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</si>
  <si>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</si>
  <si>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</si>
  <si>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</si>
  <si>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</si>
  <si>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</si>
  <si>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</si>
  <si>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</si>
  <si>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</si>
  <si>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</si>
  <si>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</si>
  <si>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</si>
  <si>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</si>
  <si>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</si>
  <si>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</si>
  <si>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</si>
  <si>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</si>
  <si>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</si>
  <si>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</si>
  <si>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</si>
  <si>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</si>
  <si>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</si>
  <si>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</si>
  <si>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</si>
  <si>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</si>
  <si>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</si>
  <si>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</si>
  <si>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</si>
  <si>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</si>
  <si>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</si>
  <si>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</si>
  <si>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</si>
  <si>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</si>
  <si>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</si>
  <si>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</si>
  <si>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</si>
  <si>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</si>
  <si>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</si>
  <si>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</si>
  <si>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</si>
  <si>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</si>
  <si>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</si>
  <si>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</si>
  <si>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</si>
  <si>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</si>
  <si>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</si>
  <si>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</si>
  <si>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</si>
  <si>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</si>
  <si>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</si>
  <si>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</si>
  <si>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</si>
  <si>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</si>
  <si>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</si>
  <si>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</si>
  <si>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</si>
  <si>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</si>
  <si>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</si>
  <si>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</si>
  <si>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</si>
  <si>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</si>
  <si>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</si>
  <si>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</si>
  <si>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</si>
  <si>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</si>
  <si>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</si>
  <si>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</si>
  <si>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</si>
  <si>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</si>
  <si>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</si>
  <si>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</si>
  <si>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</si>
  <si>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</si>
  <si>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</si>
  <si>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</si>
  <si>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</si>
  <si>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</si>
  <si>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</si>
  <si>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</si>
  <si>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</si>
  <si>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</si>
  <si>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</si>
  <si>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</si>
  <si>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</si>
  <si>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</si>
  <si>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</si>
  <si>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</si>
  <si>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</si>
  <si>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</si>
  <si>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</si>
  <si>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</si>
  <si>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</si>
  <si>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</si>
  <si>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</si>
  <si>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</si>
  <si>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</si>
  <si>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</si>
  <si>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</si>
  <si>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</si>
  <si>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</si>
  <si>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</si>
  <si>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</si>
  <si>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</si>
  <si>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</si>
  <si>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</si>
  <si>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</si>
  <si>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</si>
  <si>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</si>
  <si>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</si>
  <si>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</si>
  <si>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</si>
  <si>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</si>
  <si>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</si>
  <si>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</si>
  <si>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</si>
  <si>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</si>
  <si>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</si>
  <si>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</si>
  <si>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</si>
  <si>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</si>
  <si>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</si>
  <si>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</si>
  <si>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</si>
  <si>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</si>
  <si>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</si>
  <si>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</si>
  <si>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</si>
  <si>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</si>
  <si>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</si>
  <si>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</si>
  <si>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</si>
  <si>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</si>
  <si>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</si>
  <si>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</si>
  <si>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</si>
  <si>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</si>
  <si>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</si>
  <si>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</si>
  <si>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</si>
  <si>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</si>
  <si>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</si>
  <si>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</si>
  <si>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</si>
  <si>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</si>
  <si>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</si>
  <si>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</si>
  <si>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</si>
  <si>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</si>
  <si>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</si>
  <si>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</si>
  <si>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</si>
  <si>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</si>
  <si>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</si>
  <si>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</si>
  <si>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</si>
  <si>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</si>
  <si>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</si>
  <si>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</si>
  <si>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</si>
  <si>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</si>
  <si>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</si>
  <si>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</si>
  <si>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</si>
  <si>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</si>
  <si>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</si>
  <si>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</si>
  <si>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</si>
  <si>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</si>
  <si>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</si>
  <si>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</si>
  <si>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</si>
  <si>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</si>
  <si>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</si>
  <si>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</si>
  <si>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</si>
  <si>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</si>
  <si>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</si>
  <si>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</si>
  <si>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</si>
  <si>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</si>
  <si>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</si>
  <si>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</si>
  <si>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</si>
  <si>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</si>
  <si>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</si>
  <si>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</si>
  <si>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</si>
  <si>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</si>
  <si>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</si>
  <si>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</si>
  <si>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</si>
  <si>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</si>
  <si>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</si>
  <si>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</si>
  <si>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</si>
  <si>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</si>
  <si>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</si>
  <si>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</si>
  <si>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</si>
  <si>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</si>
  <si>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</si>
  <si>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</si>
  <si>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</si>
  <si>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</si>
  <si>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</si>
  <si>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</si>
  <si>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</si>
  <si>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</si>
  <si>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</si>
  <si>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</si>
  <si>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</si>
  <si>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</si>
  <si>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</si>
  <si>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</si>
  <si>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</si>
  <si>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</si>
  <si>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</si>
  <si>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</si>
  <si>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</si>
  <si>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</si>
  <si>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</si>
  <si>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</si>
  <si>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</si>
  <si>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</si>
  <si>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</si>
  <si>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</si>
  <si>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</si>
  <si>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</si>
  <si>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</si>
  <si>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</si>
  <si>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</si>
  <si>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</si>
  <si>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</si>
  <si>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</si>
  <si>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</si>
  <si>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</si>
  <si>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</si>
  <si>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</si>
  <si>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</si>
  <si>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</si>
  <si>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</si>
  <si>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</si>
  <si>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</si>
  <si>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</si>
  <si>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</si>
  <si>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</si>
  <si>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</si>
  <si>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</si>
  <si>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</si>
  <si>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</si>
  <si>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</si>
  <si>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</si>
  <si>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</si>
  <si>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</si>
  <si>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</si>
  <si>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</si>
  <si>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</si>
  <si>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</si>
  <si>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</si>
  <si>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</si>
  <si>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</si>
  <si>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</si>
  <si>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</si>
  <si>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</si>
  <si>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</si>
  <si>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</si>
  <si>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</si>
  <si>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</si>
  <si>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</si>
  <si>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</si>
  <si>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</si>
  <si>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</si>
  <si>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</si>
  <si>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</si>
  <si>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</si>
  <si>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</si>
  <si>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</si>
  <si>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</si>
  <si>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</si>
  <si>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</si>
  <si>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</si>
  <si>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</si>
  <si>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</si>
  <si>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</si>
  <si>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</si>
  <si>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</si>
  <si>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</si>
  <si>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</si>
  <si>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</si>
  <si>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</si>
  <si>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</si>
  <si>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</si>
  <si>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</si>
  <si>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</si>
  <si>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</si>
  <si>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</si>
  <si>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</si>
  <si>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</si>
  <si>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</si>
  <si>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</si>
  <si>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</si>
  <si>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</si>
  <si>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</si>
  <si>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</si>
  <si>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</si>
  <si>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</si>
  <si>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</si>
  <si>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</si>
  <si>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</si>
  <si>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</si>
  <si>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</si>
  <si>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</si>
  <si>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</si>
  <si>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</si>
  <si>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</si>
  <si>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</si>
  <si>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</si>
  <si>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</si>
  <si>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</si>
  <si>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</si>
  <si>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</si>
  <si>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</si>
  <si>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</si>
  <si>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</si>
  <si>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</si>
  <si>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</si>
  <si>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</si>
  <si>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</si>
  <si>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</si>
  <si>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</si>
  <si>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</si>
  <si>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</si>
  <si>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</si>
  <si>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</si>
  <si>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</si>
  <si>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</si>
  <si>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</si>
  <si>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</si>
  <si>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</si>
  <si>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</si>
  <si>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</si>
  <si>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</si>
  <si>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</si>
  <si>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</si>
  <si>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</si>
  <si>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</si>
  <si>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</si>
  <si>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</si>
  <si>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</si>
  <si>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</si>
  <si>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</si>
  <si>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</si>
  <si>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</si>
  <si>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</si>
  <si>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</si>
  <si>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</si>
  <si>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</si>
  <si>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</si>
  <si>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</si>
  <si>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</si>
  <si>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</si>
  <si>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</si>
  <si>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</si>
  <si>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</si>
  <si>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</si>
  <si>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</si>
  <si>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</si>
  <si>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</si>
  <si>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</si>
  <si>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</si>
  <si>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</si>
  <si>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</si>
  <si>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</si>
  <si>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</si>
  <si>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</si>
  <si>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</si>
  <si>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</si>
  <si>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</si>
  <si>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</si>
  <si>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</si>
  <si>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</si>
  <si>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</si>
  <si>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</si>
  <si>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</si>
  <si>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</si>
  <si>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</si>
  <si>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</si>
  <si>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</si>
  <si>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</si>
  <si>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</si>
  <si>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</si>
  <si>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</si>
  <si>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</si>
  <si>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</si>
  <si>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</si>
  <si>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</si>
  <si>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</si>
  <si>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</si>
  <si>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</si>
  <si>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</si>
  <si>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</si>
  <si>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</si>
  <si>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</si>
  <si>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</si>
  <si>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</si>
  <si>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</si>
  <si>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</si>
  <si>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</si>
  <si>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</si>
  <si>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</si>
  <si>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</si>
  <si>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</si>
  <si>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</si>
  <si>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</si>
  <si>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</si>
  <si>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</si>
  <si>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</si>
  <si>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</si>
  <si>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</si>
  <si>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</si>
  <si>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</si>
  <si>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</si>
  <si>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</si>
  <si>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</si>
  <si>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</si>
  <si>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</si>
  <si>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</si>
  <si>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</si>
  <si>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</si>
  <si>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</si>
  <si>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</si>
  <si>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</si>
  <si>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</si>
  <si>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</si>
  <si>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</si>
  <si>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</si>
  <si>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</si>
  <si>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</si>
  <si>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</si>
  <si>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</si>
  <si>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</si>
  <si>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</si>
  <si>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</si>
  <si>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</si>
  <si>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</si>
  <si>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</si>
  <si>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</si>
  <si>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</si>
  <si>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</si>
  <si>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</si>
  <si>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</si>
  <si>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</si>
  <si>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</si>
  <si>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</si>
  <si>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</si>
  <si>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</si>
  <si>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</si>
  <si>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</si>
  <si>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</si>
  <si>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</si>
  <si>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</si>
  <si>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</si>
  <si>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</si>
  <si>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</si>
  <si>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</si>
  <si>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</si>
  <si>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</si>
  <si>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</si>
  <si>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</si>
  <si>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</si>
  <si>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</si>
  <si>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</si>
  <si>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</si>
  <si>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</si>
  <si>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</si>
  <si>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</si>
  <si>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</si>
  <si>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</si>
  <si>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</si>
  <si>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</si>
  <si>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</si>
  <si>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</si>
  <si>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</si>
  <si>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</si>
  <si>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</si>
  <si>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</si>
  <si>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</si>
  <si>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</si>
  <si>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</si>
  <si>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</si>
  <si>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</si>
  <si>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</si>
  <si>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</si>
  <si>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</si>
  <si>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</si>
  <si>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</si>
  <si>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</si>
  <si>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</si>
  <si>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</si>
  <si>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</si>
  <si>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</si>
  <si>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</si>
  <si>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</si>
  <si>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</si>
  <si>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</si>
  <si>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</si>
  <si>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</si>
  <si>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</si>
  <si>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</si>
  <si>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</si>
  <si>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</si>
  <si>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</si>
  <si>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</si>
  <si>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</si>
  <si>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</si>
  <si>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</si>
  <si>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</si>
  <si>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</si>
  <si>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</si>
  <si>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</si>
  <si>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</si>
  <si>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</si>
  <si>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</si>
  <si>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</si>
  <si>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</si>
  <si>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</si>
  <si>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</si>
  <si>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</si>
  <si>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</si>
  <si>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</si>
  <si>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</si>
  <si>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</si>
  <si>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</si>
  <si>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</si>
  <si>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</si>
  <si>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</si>
  <si>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</si>
  <si>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</si>
  <si>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</si>
  <si>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</si>
  <si>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</si>
  <si>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</si>
  <si>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</si>
  <si>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</si>
  <si>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</si>
  <si>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</si>
  <si>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</si>
  <si>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</si>
  <si>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</si>
  <si>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</si>
  <si>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</si>
  <si>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</si>
  <si>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</si>
  <si>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</si>
  <si>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</si>
  <si>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</si>
  <si>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</si>
  <si>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</si>
  <si>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</si>
  <si>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</si>
  <si>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</si>
  <si>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</si>
  <si>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</si>
  <si>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</si>
  <si>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</si>
  <si>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</si>
  <si>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</si>
  <si>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</si>
  <si>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</si>
  <si>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</si>
  <si>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</si>
  <si>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</si>
  <si>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</si>
  <si>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</si>
  <si>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</si>
  <si>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</si>
  <si>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</si>
  <si>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</si>
  <si>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</si>
  <si>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</si>
  <si>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</si>
  <si>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</si>
  <si>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</si>
  <si>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</si>
  <si>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</si>
  <si>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</si>
  <si>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</si>
  <si>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</si>
  <si>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</si>
  <si>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</si>
  <si>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</si>
  <si>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</si>
  <si>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</si>
  <si>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</si>
  <si>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</si>
  <si>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</si>
  <si>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</si>
  <si>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</si>
  <si>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</si>
  <si>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</si>
  <si>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</si>
  <si>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</si>
  <si>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</si>
  <si>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</si>
  <si>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</si>
  <si>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</si>
  <si>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</si>
  <si>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</si>
  <si>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</si>
  <si>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</si>
  <si>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</si>
  <si>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</si>
  <si>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</si>
  <si>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</si>
  <si>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</si>
  <si>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</si>
  <si>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</si>
  <si>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</si>
  <si>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</si>
  <si>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</si>
  <si>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</si>
  <si>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</si>
  <si>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</si>
  <si>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</si>
  <si>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</si>
  <si>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</si>
  <si>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</si>
  <si>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</si>
  <si>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</si>
  <si>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</si>
  <si>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</si>
  <si>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</si>
  <si>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</si>
  <si>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</si>
  <si>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</si>
  <si>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</si>
  <si>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</si>
  <si>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</si>
  <si>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</si>
  <si>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</si>
  <si>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</si>
  <si>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</si>
  <si>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</si>
  <si>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</si>
  <si>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</si>
  <si>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</si>
  <si>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</si>
  <si>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</si>
  <si>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</si>
  <si>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</si>
  <si>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</si>
  <si>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</si>
  <si>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</si>
  <si>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</si>
  <si>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</si>
  <si>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</si>
  <si>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</si>
  <si>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</si>
  <si>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</si>
  <si>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</si>
  <si>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</si>
  <si>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</si>
  <si>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</si>
  <si>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</si>
  <si>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</si>
  <si>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</si>
  <si>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</si>
  <si>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</si>
  <si>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</si>
  <si>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</si>
  <si>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</si>
  <si>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</si>
  <si>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</si>
  <si>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</si>
  <si>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</si>
  <si>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</si>
  <si>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</si>
  <si>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</si>
  <si>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</si>
  <si>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</si>
  <si>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</si>
  <si>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</si>
  <si>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</si>
  <si>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</si>
  <si>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</si>
  <si>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</si>
  <si>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</si>
  <si>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</si>
  <si>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</si>
  <si>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</si>
  <si>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</si>
  <si>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</si>
  <si>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</si>
  <si>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</si>
  <si>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</si>
  <si>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</si>
  <si>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</si>
  <si>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</si>
  <si>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</si>
  <si>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</si>
  <si>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</si>
  <si>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</si>
  <si>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</si>
  <si>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</si>
  <si>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</si>
  <si>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</si>
  <si>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</si>
  <si>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</si>
  <si>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</si>
  <si>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</si>
  <si>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</si>
  <si>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</si>
  <si>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</si>
  <si>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</si>
  <si>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</si>
  <si>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</si>
  <si>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</si>
  <si>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</si>
  <si>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</si>
  <si>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</si>
  <si>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</si>
  <si>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</si>
  <si>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</si>
  <si>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</si>
  <si>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</si>
  <si>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</si>
  <si>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</si>
  <si>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</si>
  <si>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</si>
  <si>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</si>
  <si>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</si>
  <si>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</si>
  <si>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</si>
  <si>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</si>
  <si>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</si>
  <si>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</si>
  <si>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</si>
  <si>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</si>
  <si>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</si>
  <si>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</si>
  <si>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</si>
  <si>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</si>
  <si>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</si>
  <si>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</si>
  <si>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</si>
  <si>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</si>
  <si>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</si>
  <si>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</si>
  <si>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</si>
  <si>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</si>
  <si>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</si>
  <si>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</si>
  <si>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</si>
  <si>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</si>
  <si>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</si>
  <si>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</si>
  <si>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</si>
  <si>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</si>
  <si>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</si>
  <si>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</si>
  <si>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</si>
  <si>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</si>
  <si>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</si>
  <si>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</si>
  <si>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</si>
  <si>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</si>
  <si>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</si>
  <si>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</si>
  <si>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</si>
  <si>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</si>
  <si>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</si>
  <si>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</si>
  <si>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</si>
  <si>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</si>
  <si>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</si>
  <si>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</si>
  <si>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</si>
  <si>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</si>
  <si>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</si>
  <si>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</si>
  <si>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</si>
  <si>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</si>
  <si>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</si>
  <si>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</si>
  <si>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</si>
  <si>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</si>
  <si>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</si>
  <si>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</si>
  <si>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</si>
  <si>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</si>
  <si>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</si>
  <si>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</si>
  <si>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</si>
  <si>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</si>
  <si>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</si>
  <si>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</si>
  <si>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</si>
  <si>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</si>
  <si>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</si>
  <si>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</si>
  <si>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</si>
  <si>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</si>
  <si>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</si>
  <si>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</si>
  <si>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</si>
  <si>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</si>
  <si>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</si>
  <si>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</si>
  <si>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</si>
  <si>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</si>
  <si>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</si>
  <si>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</si>
  <si>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</si>
  <si>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</si>
  <si>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</si>
  <si>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</si>
  <si>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</si>
  <si>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</si>
  <si>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</si>
  <si>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</si>
  <si>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</si>
  <si>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</si>
  <si>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</si>
  <si>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</si>
  <si>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</si>
  <si>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</si>
  <si>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</si>
  <si>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</si>
  <si>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</si>
  <si>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</si>
  <si>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</si>
  <si>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</si>
  <si>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</si>
  <si>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</si>
  <si>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</si>
  <si>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</si>
  <si>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</si>
  <si>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</si>
  <si>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</si>
  <si>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</si>
  <si>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</si>
  <si>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</si>
  <si>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</si>
  <si>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</si>
  <si>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</si>
  <si>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</si>
  <si>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</si>
  <si>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</si>
  <si>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</si>
  <si>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</si>
  <si>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</si>
  <si>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</si>
  <si>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</si>
  <si>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</si>
  <si>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</si>
  <si>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</si>
  <si>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</si>
  <si>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</si>
  <si>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</si>
  <si>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</si>
  <si>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</si>
  <si>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</si>
  <si>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</si>
  <si>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</si>
  <si>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</si>
  <si>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</si>
  <si>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</si>
  <si>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</si>
  <si>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</si>
  <si>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</si>
  <si>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</si>
  <si>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</si>
  <si>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</si>
  <si>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</si>
  <si>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</si>
  <si>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</si>
  <si>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</si>
  <si>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</si>
  <si>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</si>
  <si>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</si>
  <si>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</si>
  <si>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</si>
  <si>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</si>
  <si>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</si>
  <si>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</si>
  <si>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</si>
  <si>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</si>
  <si>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</si>
  <si>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</si>
  <si>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</si>
  <si>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</si>
  <si>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</si>
  <si>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</si>
  <si>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</si>
  <si>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</si>
  <si>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</si>
  <si>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</si>
  <si>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</si>
  <si>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</si>
  <si>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</si>
  <si>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</si>
  <si>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</si>
  <si>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</si>
  <si>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</si>
  <si>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</si>
  <si>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</si>
  <si>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</si>
  <si>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</si>
  <si>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</si>
  <si>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</si>
  <si>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</si>
  <si>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</si>
  <si>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</si>
  <si>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</si>
  <si>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</si>
  <si>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</si>
  <si>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</si>
  <si>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</si>
  <si>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</si>
  <si>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</si>
  <si>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</si>
  <si>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</si>
  <si>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</si>
  <si>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</si>
  <si>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</si>
  <si>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</si>
  <si>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</si>
  <si>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</si>
  <si>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</si>
  <si>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</si>
  <si>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</si>
  <si>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</si>
  <si>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</si>
  <si>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</si>
  <si>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</si>
  <si>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</si>
  <si>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</si>
  <si>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</si>
  <si>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</si>
  <si>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</si>
  <si>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</si>
  <si>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</si>
  <si>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</si>
  <si>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</si>
  <si>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</si>
  <si>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</si>
  <si>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</si>
  <si>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</si>
  <si>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</si>
  <si>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</si>
  <si>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</si>
  <si>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</si>
  <si>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</si>
  <si>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</si>
  <si>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</si>
  <si>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</si>
  <si>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</si>
  <si>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</si>
  <si>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</si>
  <si>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</si>
  <si>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</si>
  <si>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</si>
  <si>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</si>
  <si>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</si>
  <si>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</si>
  <si>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</si>
  <si>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</si>
  <si>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</si>
  <si>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</si>
  <si>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</si>
  <si>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</si>
  <si>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</si>
  <si>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</si>
  <si>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</si>
  <si>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</si>
  <si>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</si>
  <si>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</si>
  <si>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</si>
  <si>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</si>
  <si>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</si>
  <si>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</si>
  <si>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</si>
  <si>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</si>
  <si>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</si>
  <si>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</si>
  <si>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</si>
  <si>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</si>
  <si>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</si>
  <si>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</si>
  <si>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</si>
  <si>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</si>
  <si>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</si>
  <si>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</si>
  <si>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</si>
  <si>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</si>
  <si>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</si>
  <si>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</si>
  <si>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</si>
  <si>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</si>
  <si>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</si>
  <si>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</si>
  <si>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</si>
  <si>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</si>
  <si>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</si>
  <si>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</si>
  <si>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</si>
  <si>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</si>
  <si>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</si>
  <si>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</si>
  <si>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</si>
  <si>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</si>
  <si>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</si>
  <si>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</si>
  <si>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</si>
  <si>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</si>
  <si>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</si>
  <si>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</si>
  <si>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</si>
  <si>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</si>
  <si>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</si>
  <si>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</si>
  <si>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</si>
  <si>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</si>
  <si>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</si>
  <si>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</si>
  <si>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</si>
  <si>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</si>
  <si>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</si>
  <si>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</si>
  <si>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</si>
  <si>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</si>
  <si>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</si>
  <si>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</si>
  <si>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</si>
  <si>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</si>
  <si>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</si>
  <si>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</si>
  <si>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</si>
  <si>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</si>
  <si>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</si>
  <si>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</si>
  <si>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</si>
  <si>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</si>
  <si>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</si>
  <si>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</si>
  <si>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</si>
  <si>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</si>
  <si>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</si>
  <si>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</si>
  <si>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</si>
  <si>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</si>
  <si>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</si>
  <si>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</si>
  <si>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</si>
  <si>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</si>
  <si>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</si>
  <si>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</si>
  <si>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</si>
  <si>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</si>
  <si>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</si>
  <si>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</si>
  <si>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</si>
  <si>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</si>
  <si>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</si>
  <si>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</si>
  <si>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</si>
  <si>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</si>
  <si>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</si>
  <si>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</si>
  <si>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</si>
  <si>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</si>
  <si>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</si>
  <si>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</si>
  <si>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</si>
  <si>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</si>
  <si>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</si>
  <si>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</si>
  <si>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</si>
  <si>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</si>
  <si>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</si>
  <si>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</si>
  <si>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</si>
  <si>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</si>
  <si>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</si>
  <si>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</si>
  <si>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</si>
  <si>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</si>
  <si>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</si>
  <si>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</si>
  <si>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</si>
  <si>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</si>
  <si>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</si>
  <si>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</si>
  <si>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</si>
  <si>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</si>
  <si>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</si>
  <si>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</si>
  <si>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</si>
  <si>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</si>
  <si>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</si>
  <si>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</si>
  <si>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</si>
  <si>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</si>
  <si>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</si>
  <si>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</si>
  <si>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</si>
  <si>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</si>
  <si>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</si>
  <si>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</si>
  <si>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</si>
  <si>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</si>
  <si>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</si>
  <si>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</si>
  <si>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</si>
  <si>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</si>
  <si>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</si>
  <si>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</si>
  <si>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</si>
  <si>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</si>
  <si>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</si>
  <si>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</si>
  <si>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</si>
  <si>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</si>
  <si>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</si>
  <si>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</si>
  <si>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</si>
  <si>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</si>
  <si>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</si>
  <si>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</si>
  <si>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</si>
  <si>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</si>
  <si>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</si>
  <si>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</si>
  <si>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</si>
  <si>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</si>
  <si>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</si>
  <si>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</si>
  <si>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</si>
  <si>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</si>
  <si>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</si>
  <si>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</si>
  <si>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</si>
  <si>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</si>
  <si>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</si>
  <si>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</si>
  <si>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</si>
  <si>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</si>
  <si>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</si>
  <si>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</si>
  <si>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</si>
  <si>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</si>
  <si>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</si>
  <si>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</si>
  <si>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</si>
  <si>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</si>
  <si>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</si>
  <si>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</si>
  <si>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</si>
  <si>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</si>
  <si>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</si>
  <si>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</si>
  <si>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</si>
  <si>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</si>
  <si>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</si>
  <si>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</si>
  <si>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</si>
  <si>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</si>
  <si>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</si>
  <si>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</si>
  <si>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</si>
  <si>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</si>
  <si>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</si>
  <si>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</si>
  <si>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</si>
  <si>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</si>
  <si>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</si>
  <si>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</si>
  <si>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</si>
  <si>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</si>
  <si>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</si>
  <si>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</si>
  <si>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</si>
  <si>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</si>
  <si>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</si>
  <si>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</si>
  <si>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</si>
  <si>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</si>
  <si>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</si>
  <si>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</si>
  <si>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</si>
  <si>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</si>
  <si>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</si>
  <si>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</si>
  <si>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</si>
  <si>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</si>
  <si>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</si>
  <si>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</si>
  <si>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</si>
  <si>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</si>
  <si>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</si>
  <si>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</si>
  <si>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</si>
  <si>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</si>
  <si>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</si>
  <si>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</si>
  <si>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</si>
  <si>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</si>
  <si>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</si>
  <si>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</si>
  <si>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</si>
  <si>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</si>
  <si>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</si>
  <si>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</si>
  <si>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</si>
  <si>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</si>
  <si>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</si>
  <si>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</si>
  <si>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</si>
  <si>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</si>
  <si>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</si>
  <si>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</si>
  <si>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</si>
  <si>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</si>
  <si>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</si>
  <si>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</si>
  <si>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</si>
  <si>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</si>
  <si>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</si>
  <si>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</si>
  <si>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</si>
  <si>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</si>
  <si>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</si>
  <si>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</si>
  <si>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</si>
  <si>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</si>
  <si>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</si>
  <si>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</si>
  <si>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</si>
  <si>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</si>
  <si>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</si>
  <si>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</si>
  <si>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</si>
  <si>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</si>
  <si>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</si>
  <si>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</si>
  <si>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</si>
  <si>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</si>
  <si>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</si>
  <si>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</si>
  <si>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</si>
  <si>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</si>
  <si>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</si>
  <si>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</si>
  <si>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</si>
  <si>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</si>
  <si>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</si>
  <si>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</si>
  <si>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</si>
  <si>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</si>
  <si>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</si>
  <si>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</si>
  <si>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</si>
  <si>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</si>
  <si>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</si>
  <si>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</si>
  <si>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</si>
  <si>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</si>
  <si>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</si>
  <si>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</si>
  <si>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</si>
  <si>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</si>
  <si>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</si>
  <si>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</si>
  <si>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</si>
  <si>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</si>
  <si>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</si>
  <si>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</si>
  <si>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</si>
  <si>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</si>
  <si>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</si>
  <si>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</si>
  <si>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</si>
  <si>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</si>
  <si>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</si>
  <si>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</si>
  <si>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</si>
  <si>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</si>
  <si>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</si>
  <si>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</si>
  <si>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</si>
  <si>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</si>
  <si>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</si>
  <si>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</si>
  <si>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</si>
  <si>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</si>
  <si>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</si>
  <si>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</si>
  <si>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</si>
  <si>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</si>
  <si>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</si>
  <si>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</si>
  <si>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</si>
  <si>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</si>
  <si>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</si>
  <si>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</si>
  <si>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</si>
  <si>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</si>
  <si>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</si>
  <si>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</si>
  <si>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</si>
  <si>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</si>
  <si>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</si>
  <si>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</si>
  <si>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</si>
  <si>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</si>
  <si>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</si>
  <si>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</si>
  <si>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</si>
  <si>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</si>
  <si>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</si>
  <si>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</si>
  <si>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</si>
  <si>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</si>
  <si>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</si>
  <si>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</si>
  <si>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</si>
  <si>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</si>
  <si>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</si>
  <si>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</si>
  <si>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</si>
  <si>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</si>
  <si>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</si>
  <si>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</si>
  <si>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</si>
  <si>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</si>
  <si>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</si>
  <si>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</si>
  <si>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</si>
  <si>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</si>
  <si>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</si>
  <si>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</si>
  <si>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</si>
  <si>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</si>
  <si>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</si>
  <si>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</si>
  <si>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</si>
  <si>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</si>
  <si>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</si>
  <si>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</si>
  <si>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</si>
  <si>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</si>
  <si>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</si>
  <si>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</si>
  <si>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</si>
  <si>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</si>
  <si>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</si>
  <si>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</si>
  <si>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</si>
  <si>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</si>
  <si>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</si>
  <si>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</si>
  <si>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</si>
  <si>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</si>
  <si>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</si>
  <si>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</si>
  <si>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</si>
  <si>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</si>
  <si>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</si>
  <si>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</si>
  <si>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</si>
  <si>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</si>
  <si>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</si>
  <si>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</si>
  <si>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</si>
  <si>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</si>
  <si>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</si>
  <si>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</si>
  <si>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</si>
  <si>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</si>
  <si>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</si>
  <si>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</si>
  <si>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</si>
  <si>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</si>
  <si>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</si>
  <si>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</si>
  <si>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</si>
  <si>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</si>
  <si>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</si>
  <si>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</si>
  <si>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</si>
  <si>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</si>
  <si>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</si>
  <si>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</si>
  <si>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</si>
  <si>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</si>
  <si>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</si>
  <si>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</si>
  <si>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</si>
  <si>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</si>
  <si>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</si>
  <si>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</si>
  <si>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</si>
  <si>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</si>
  <si>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</si>
  <si>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</si>
  <si>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</si>
  <si>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</si>
  <si>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</si>
  <si>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</si>
  <si>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</si>
  <si>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</si>
  <si>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</si>
  <si>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</si>
  <si>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</si>
  <si>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</si>
  <si>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</si>
  <si>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</si>
  <si>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</si>
  <si>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</si>
  <si>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</si>
  <si>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</si>
  <si>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</si>
  <si>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</si>
  <si>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</si>
  <si>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</si>
  <si>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</si>
  <si>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</si>
  <si>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</si>
  <si>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</si>
  <si>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</si>
  <si>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</si>
  <si>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</si>
  <si>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</si>
  <si>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</si>
  <si>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</si>
  <si>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</si>
  <si>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</si>
  <si>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</si>
  <si>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</si>
  <si>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</si>
  <si>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</si>
  <si>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</si>
  <si>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</si>
  <si>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</si>
  <si>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</si>
  <si>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</si>
  <si>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</si>
  <si>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</si>
  <si>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</si>
  <si>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</si>
  <si>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</si>
  <si>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</si>
  <si>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</si>
  <si>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</si>
  <si>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</si>
  <si>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</si>
  <si>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</si>
  <si>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</si>
  <si>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</si>
  <si>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</si>
  <si>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</si>
  <si>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</si>
  <si>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</si>
  <si>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</si>
  <si>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</si>
  <si>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</si>
  <si>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</si>
  <si>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</si>
  <si>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</si>
  <si>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</si>
  <si>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</si>
  <si>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</si>
  <si>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</si>
  <si>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</si>
  <si>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</si>
  <si>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</si>
  <si>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</si>
  <si>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</si>
  <si>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</si>
  <si>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</si>
  <si>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</si>
  <si>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</si>
  <si>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</si>
  <si>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</si>
  <si>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</si>
  <si>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</si>
  <si>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</si>
  <si>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</si>
  <si>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</si>
  <si>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</si>
  <si>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</si>
  <si>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</si>
  <si>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</si>
  <si>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</si>
  <si>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</si>
  <si>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</si>
  <si>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</si>
  <si>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</si>
  <si>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</si>
  <si>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</si>
  <si>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</si>
  <si>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</si>
  <si>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</si>
  <si>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</si>
  <si>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</si>
  <si>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</si>
  <si>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</si>
  <si>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</si>
  <si>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</si>
  <si>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</si>
  <si>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</si>
  <si>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</si>
  <si>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</si>
  <si>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</si>
  <si>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</si>
  <si>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</si>
  <si>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</si>
  <si>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</si>
  <si>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</si>
  <si>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</si>
  <si>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</si>
  <si>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</si>
  <si>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</si>
  <si>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</si>
  <si>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</si>
  <si>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</si>
  <si>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</si>
  <si>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</si>
  <si>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</si>
  <si>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</si>
  <si>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</si>
  <si>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</si>
  <si>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</si>
  <si>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</si>
  <si>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</si>
  <si>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</si>
  <si>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</si>
  <si>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</si>
  <si>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</si>
  <si>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</si>
  <si>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</si>
  <si>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</si>
  <si>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</si>
  <si>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</si>
  <si>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</si>
  <si>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</si>
  <si>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</si>
  <si>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</si>
  <si>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</si>
  <si>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</si>
  <si>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</si>
  <si>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</si>
  <si>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</si>
  <si>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</si>
  <si>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</si>
  <si>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</si>
  <si>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</si>
  <si>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</si>
  <si>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</si>
  <si>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</si>
  <si>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</si>
  <si>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</si>
  <si>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</si>
  <si>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</si>
  <si>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</si>
  <si>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</si>
  <si>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</si>
  <si>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</si>
  <si>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</si>
  <si>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</si>
  <si>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</si>
  <si>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</si>
  <si>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</si>
  <si>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</si>
  <si>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</si>
  <si>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</si>
  <si>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</si>
  <si>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</si>
  <si>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</si>
  <si>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</si>
  <si>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</si>
  <si>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</si>
  <si>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</si>
  <si>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</si>
  <si>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</si>
  <si>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</si>
  <si>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</si>
  <si>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</si>
  <si>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</si>
  <si>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</si>
  <si>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</si>
  <si>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</si>
  <si>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</si>
  <si>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</si>
  <si>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</si>
  <si>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</si>
  <si>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</si>
  <si>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</si>
  <si>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</si>
  <si>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</si>
  <si>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</si>
  <si>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</si>
  <si>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</si>
  <si>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</si>
  <si>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</si>
  <si>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</si>
  <si>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</si>
  <si>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</si>
  <si>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</si>
  <si>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</si>
  <si>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</si>
  <si>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</si>
  <si>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</si>
  <si>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</si>
  <si>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</si>
  <si>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</si>
  <si>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</si>
  <si>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</si>
  <si>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</si>
  <si>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</si>
  <si>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</si>
  <si>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</si>
  <si>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</si>
  <si>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</si>
  <si>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</si>
  <si>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</si>
  <si>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</si>
  <si>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</si>
  <si>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</si>
  <si>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</si>
  <si>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</si>
  <si>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</si>
  <si>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</si>
  <si>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</si>
  <si>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</si>
  <si>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</si>
  <si>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</si>
  <si>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</si>
  <si>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</si>
  <si>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</si>
  <si>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</si>
  <si>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</si>
  <si>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</si>
  <si>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</si>
  <si>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</si>
  <si>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</si>
  <si>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</si>
  <si>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</si>
  <si>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</si>
  <si>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</si>
  <si>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</si>
  <si>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</si>
  <si>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</si>
  <si>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</si>
  <si>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</si>
  <si>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</si>
  <si>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</si>
  <si>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</si>
  <si>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</si>
  <si>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</si>
  <si>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</si>
  <si>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</si>
  <si>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</si>
  <si>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</si>
  <si>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</si>
  <si>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</si>
  <si>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</si>
  <si>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</si>
  <si>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</si>
  <si>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</si>
  <si>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</si>
  <si>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</si>
  <si>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</si>
  <si>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</si>
  <si>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</si>
  <si>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</si>
  <si>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</si>
  <si>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</si>
  <si>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</si>
  <si>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</si>
  <si>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</si>
  <si>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</si>
  <si>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</si>
  <si>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</si>
  <si>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</si>
  <si>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</si>
  <si>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</si>
  <si>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</si>
  <si>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</si>
  <si>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</si>
  <si>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</si>
  <si>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</si>
  <si>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</si>
  <si>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</si>
  <si>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</si>
  <si>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</si>
  <si>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</si>
  <si>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</si>
  <si>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</si>
  <si>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</si>
  <si>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</si>
  <si>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</si>
  <si>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</si>
  <si>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</si>
  <si>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</si>
  <si>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</si>
  <si>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</si>
  <si>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</si>
  <si>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</si>
  <si>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</si>
  <si>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</si>
  <si>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</si>
  <si>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</si>
  <si>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</si>
  <si>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</si>
  <si>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</si>
  <si>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</si>
  <si>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</si>
  <si>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</si>
  <si>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</si>
  <si>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</si>
  <si>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</si>
  <si>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</si>
  <si>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</si>
  <si>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</si>
  <si>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</si>
  <si>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</si>
  <si>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</si>
  <si>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</si>
  <si>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</si>
  <si>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</si>
  <si>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</si>
  <si>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</si>
  <si>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</si>
  <si>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</si>
  <si>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</si>
  <si>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</si>
  <si>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</si>
  <si>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</si>
  <si>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</si>
  <si>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</si>
  <si>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</si>
  <si>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</si>
  <si>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</si>
  <si>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</si>
  <si>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</si>
  <si>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</si>
  <si>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</si>
  <si>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</si>
  <si>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</si>
  <si>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</si>
  <si>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</si>
  <si>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</si>
  <si>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</si>
  <si>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</si>
  <si>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</si>
  <si>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</si>
  <si>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</si>
  <si>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</si>
  <si>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</si>
  <si>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</si>
  <si>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</si>
  <si>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</si>
  <si>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</si>
  <si>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</si>
  <si>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</si>
  <si>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</si>
  <si>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</si>
  <si>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</si>
  <si>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</si>
  <si>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</si>
  <si>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</si>
  <si>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</si>
  <si>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</si>
  <si>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</si>
  <si>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</si>
  <si>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</si>
  <si>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</si>
  <si>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</si>
  <si>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</si>
  <si>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</si>
  <si>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</si>
  <si>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</si>
  <si>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</si>
  <si>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</si>
  <si>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</si>
  <si>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</si>
  <si>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</si>
  <si>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</si>
  <si>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</si>
  <si>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</si>
  <si>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</si>
  <si>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</si>
  <si>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</si>
  <si>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</si>
  <si>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</si>
  <si>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</si>
  <si>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</si>
  <si>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</si>
  <si>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</si>
  <si>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</si>
  <si>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</si>
  <si>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</si>
  <si>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</si>
  <si>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</si>
  <si>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</si>
  <si>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</si>
  <si>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</si>
  <si>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</si>
  <si>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</si>
  <si>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</si>
  <si>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</si>
  <si>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</si>
  <si>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</si>
  <si>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</si>
  <si>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</si>
  <si>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</si>
  <si>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</si>
  <si>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</si>
  <si>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</si>
  <si>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</si>
  <si>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</si>
  <si>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</si>
  <si>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</si>
  <si>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</si>
  <si>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</si>
  <si>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</si>
  <si>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</si>
  <si>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</si>
  <si>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</si>
  <si>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</si>
  <si>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</si>
  <si>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</si>
  <si>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</si>
  <si>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</si>
  <si>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</si>
  <si>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</si>
  <si>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</si>
  <si>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</si>
  <si>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</si>
  <si>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</si>
  <si>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</si>
  <si>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</si>
  <si>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</si>
  <si>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</si>
  <si>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</si>
  <si>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</si>
  <si>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</si>
  <si>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</si>
  <si>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</si>
  <si>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</si>
  <si>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</si>
  <si>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</si>
  <si>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</si>
  <si>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</si>
  <si>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</si>
  <si>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</si>
  <si>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</si>
  <si>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</si>
  <si>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</si>
  <si>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</si>
  <si>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</si>
  <si>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</si>
  <si>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</si>
  <si>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</si>
  <si>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</si>
  <si>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</si>
  <si>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</si>
  <si>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</si>
  <si>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</si>
  <si>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</si>
  <si>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</si>
  <si>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</si>
  <si>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</si>
  <si>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</si>
  <si>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</si>
  <si>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</si>
  <si>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</si>
  <si>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</si>
  <si>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</si>
  <si>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</si>
  <si>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</si>
  <si>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</si>
  <si>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</si>
  <si>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</si>
  <si>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</si>
  <si>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</si>
  <si>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</si>
  <si>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</si>
  <si>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</si>
  <si>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</si>
  <si>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</si>
  <si>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</si>
  <si>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</si>
  <si>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</si>
  <si>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</si>
  <si>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</si>
  <si>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</si>
  <si>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</si>
  <si>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</si>
  <si>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</si>
  <si>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</si>
  <si>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</si>
  <si>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</si>
  <si>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</si>
  <si>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</si>
  <si>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</si>
  <si>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</si>
  <si>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</si>
  <si>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</si>
  <si>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</si>
  <si>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</si>
  <si>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</si>
  <si>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</si>
  <si>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</si>
  <si>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</si>
  <si>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</si>
  <si>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</si>
  <si>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</si>
  <si>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</si>
  <si>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</si>
  <si>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</si>
  <si>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</si>
  <si>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</si>
  <si>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</si>
  <si>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</si>
  <si>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</si>
  <si>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</si>
  <si>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</si>
  <si>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</si>
  <si>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</si>
  <si>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</si>
  <si>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</si>
  <si>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</si>
  <si>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</si>
  <si>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</si>
  <si>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</si>
  <si>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</si>
  <si>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</si>
  <si>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</si>
  <si>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</si>
  <si>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</si>
  <si>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</si>
  <si>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</si>
  <si>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</si>
  <si>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</si>
  <si>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</si>
  <si>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</si>
  <si>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</si>
  <si>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</si>
  <si>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</si>
  <si>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</si>
  <si>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</si>
  <si>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</si>
  <si>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</si>
  <si>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</si>
  <si>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</si>
  <si>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</si>
  <si>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</si>
  <si>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</si>
  <si>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</si>
  <si>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</si>
  <si>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</si>
  <si>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</si>
  <si>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</si>
  <si>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</si>
  <si>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</si>
  <si>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</si>
  <si>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</si>
  <si>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</si>
  <si>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</si>
  <si>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</si>
  <si>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</si>
  <si>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</si>
  <si>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</si>
  <si>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</si>
  <si>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</si>
  <si>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</si>
  <si>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</si>
  <si>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</si>
  <si>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</si>
  <si>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</si>
  <si>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</si>
  <si>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</si>
  <si>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</si>
  <si>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</si>
  <si>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</si>
  <si>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</si>
  <si>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</si>
  <si>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</si>
  <si>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</si>
  <si>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</si>
  <si>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</si>
  <si>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</si>
  <si>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</si>
  <si>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</si>
  <si>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</si>
  <si>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</si>
  <si>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</si>
  <si>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</si>
  <si>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</si>
  <si>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</si>
  <si>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</si>
  <si>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</si>
  <si>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</si>
  <si>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</si>
  <si>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</si>
  <si>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</si>
  <si>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</si>
  <si>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</si>
  <si>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</si>
  <si>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</si>
  <si>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</si>
  <si>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</si>
  <si>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</si>
  <si>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</si>
  <si>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</si>
  <si>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</si>
  <si>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</si>
  <si>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</si>
  <si>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</si>
  <si>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</si>
  <si>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</si>
  <si>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</si>
  <si>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</si>
  <si>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</si>
  <si>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</si>
  <si>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</si>
  <si>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</si>
  <si>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</si>
  <si>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</si>
  <si>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</si>
  <si>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</si>
  <si>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</si>
  <si>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</si>
  <si>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</si>
  <si>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</si>
  <si>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</si>
  <si>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</si>
  <si>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</si>
  <si>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</si>
  <si>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</si>
  <si>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</si>
  <si>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</si>
  <si>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</si>
  <si>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</si>
  <si>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</si>
  <si>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</si>
  <si>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</si>
  <si>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</si>
  <si>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</si>
  <si>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</si>
  <si>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</si>
  <si>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</si>
  <si>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</si>
  <si>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</si>
  <si>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</si>
  <si>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</si>
  <si>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</si>
  <si>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</si>
  <si>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</si>
  <si>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</si>
  <si>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</si>
  <si>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</si>
  <si>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</si>
  <si>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</si>
  <si>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</si>
  <si>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</si>
  <si>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</si>
  <si>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</si>
  <si>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</si>
  <si>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</si>
  <si>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</si>
  <si>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</si>
  <si>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</si>
  <si>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</si>
  <si>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</si>
  <si>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</si>
  <si>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</si>
  <si>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</si>
  <si>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</si>
  <si>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</si>
  <si>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</si>
  <si>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</si>
  <si>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</si>
  <si>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</si>
  <si>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</si>
  <si>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</si>
  <si>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</si>
  <si>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</si>
  <si>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</si>
  <si>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</si>
  <si>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</si>
  <si>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</si>
  <si>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</si>
  <si>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</si>
  <si>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</si>
  <si>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</si>
  <si>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</si>
  <si>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</si>
  <si>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</si>
  <si>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</si>
  <si>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</si>
  <si>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</si>
  <si>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</si>
  <si>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</si>
  <si>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</si>
  <si>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</si>
  <si>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</si>
  <si>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</si>
  <si>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</si>
  <si>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</si>
  <si>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</si>
  <si>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</si>
  <si>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</si>
  <si>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</si>
  <si>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</si>
  <si>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</si>
  <si>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</si>
  <si>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</si>
  <si>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</si>
  <si>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</si>
  <si>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</si>
  <si>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</si>
  <si>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</si>
  <si>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</si>
  <si>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</si>
  <si>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</si>
  <si>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</si>
  <si>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</si>
  <si>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</si>
  <si>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</si>
  <si>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</si>
  <si>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</si>
  <si>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</si>
  <si>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</si>
  <si>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</si>
  <si>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</si>
  <si>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</si>
  <si>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</si>
  <si>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</si>
  <si>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</si>
  <si>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</si>
  <si>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</si>
  <si>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</si>
  <si>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</si>
  <si>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</si>
  <si>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</si>
  <si>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</si>
  <si>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</si>
  <si>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</si>
  <si>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</si>
  <si>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</si>
  <si>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</si>
  <si>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</si>
  <si>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</si>
  <si>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</si>
  <si>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</si>
  <si>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</si>
  <si>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</si>
  <si>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</si>
  <si>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</si>
  <si>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</si>
  <si>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</si>
  <si>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</si>
  <si>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</si>
  <si>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</si>
  <si>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</si>
  <si>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</si>
  <si>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</si>
  <si>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</si>
  <si>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</si>
  <si>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</si>
  <si>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</si>
  <si>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</si>
  <si>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</si>
  <si>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</si>
  <si>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</si>
  <si>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</si>
  <si>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</si>
  <si>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</si>
  <si>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</si>
  <si>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</si>
  <si>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</si>
  <si>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</si>
  <si>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</si>
  <si>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</si>
  <si>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</si>
  <si>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</si>
  <si>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</si>
  <si>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</si>
  <si>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</si>
  <si>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</si>
  <si>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</si>
  <si>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</si>
  <si>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</si>
  <si>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</si>
  <si>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</si>
  <si>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</si>
  <si>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</si>
  <si>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</si>
  <si>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</si>
  <si>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</si>
  <si>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</si>
  <si>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</si>
  <si>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</si>
  <si>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</si>
  <si>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</si>
  <si>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</si>
  <si>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</si>
  <si>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</si>
  <si>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</si>
  <si>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</si>
  <si>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</si>
  <si>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</si>
  <si>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</si>
  <si>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</si>
  <si>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</si>
  <si>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</si>
  <si>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</si>
  <si>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</si>
  <si>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</si>
  <si>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</si>
  <si>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</si>
  <si>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</si>
  <si>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</si>
  <si>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</si>
  <si>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</si>
  <si>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</si>
  <si>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</si>
  <si>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</si>
  <si>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</si>
  <si>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</si>
  <si>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</si>
  <si>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</si>
  <si>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</si>
  <si>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</si>
  <si>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</si>
  <si>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</si>
  <si>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</si>
  <si>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</si>
  <si>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</si>
  <si>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</si>
  <si>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</si>
  <si>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</si>
  <si>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</si>
  <si>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</si>
  <si>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</si>
  <si>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</si>
  <si>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</si>
  <si>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</si>
  <si>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</si>
  <si>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</si>
  <si>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</si>
  <si>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</si>
  <si>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</si>
  <si>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</si>
  <si>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</si>
  <si>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</si>
  <si>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</si>
  <si>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</si>
  <si>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</si>
  <si>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</si>
  <si>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</si>
  <si>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</si>
  <si>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</si>
  <si>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</si>
  <si>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</si>
  <si>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</si>
  <si>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</si>
  <si>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</si>
  <si>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</si>
  <si>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</si>
  <si>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</si>
  <si>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</si>
  <si>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</si>
  <si>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</si>
  <si>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</si>
  <si>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</si>
  <si>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</si>
  <si>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</si>
  <si>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</si>
  <si>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</si>
  <si>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</si>
  <si>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</si>
  <si>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</si>
  <si>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</si>
  <si>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</si>
  <si>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</si>
  <si>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</si>
  <si>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</si>
  <si>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</si>
  <si>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</si>
  <si>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</si>
  <si>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</si>
  <si>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</si>
  <si>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</si>
  <si>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</si>
  <si>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</si>
  <si>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</si>
  <si>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</si>
  <si>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</si>
  <si>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</si>
  <si>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</si>
  <si>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</si>
  <si>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</si>
  <si>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</si>
  <si>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</si>
  <si>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</si>
  <si>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</si>
  <si>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</si>
  <si>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</si>
  <si>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</si>
  <si>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</si>
  <si>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</si>
  <si>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</si>
  <si>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</si>
  <si>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</si>
  <si>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</si>
  <si>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</si>
  <si>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</si>
  <si>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</si>
  <si>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</si>
  <si>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</si>
  <si>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</si>
  <si>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</si>
  <si>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</si>
  <si>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</si>
  <si>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</si>
  <si>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</si>
  <si>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</si>
  <si>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</si>
  <si>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</si>
  <si>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</si>
  <si>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</si>
  <si>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</si>
  <si>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</si>
  <si>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</si>
  <si>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</si>
  <si>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</si>
  <si>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</si>
  <si>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</si>
  <si>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</si>
  <si>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</si>
  <si>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</si>
  <si>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</si>
  <si>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</si>
  <si>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</si>
  <si>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</si>
  <si>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</si>
  <si>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</si>
  <si>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</si>
  <si>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</si>
  <si>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</si>
  <si>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</si>
  <si>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</si>
  <si>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</si>
  <si>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</si>
  <si>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</si>
  <si>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</si>
  <si>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</si>
  <si>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</si>
  <si>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</si>
  <si>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</si>
  <si>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</si>
  <si>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</si>
  <si>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</si>
  <si>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</si>
  <si>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</si>
  <si>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</si>
  <si>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</si>
  <si>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</si>
  <si>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</si>
  <si>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</si>
  <si>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</si>
  <si>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</si>
  <si>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</si>
  <si>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</si>
  <si>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</si>
  <si>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</si>
  <si>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</si>
  <si>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</si>
  <si>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</si>
  <si>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</si>
  <si>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</si>
  <si>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</si>
  <si>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</si>
  <si>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</si>
  <si>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</si>
  <si>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</si>
  <si>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</si>
  <si>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</si>
  <si>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</si>
  <si>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</si>
  <si>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</si>
  <si>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</si>
  <si>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</si>
  <si>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</si>
  <si>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</si>
  <si>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</si>
  <si>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</si>
  <si>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</si>
  <si>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</si>
  <si>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</si>
  <si>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</si>
  <si>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</si>
  <si>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</si>
  <si>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</si>
  <si>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</si>
  <si>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</si>
  <si>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</si>
  <si>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</si>
  <si>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</si>
  <si>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</si>
  <si>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</si>
  <si>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</si>
  <si>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</si>
  <si>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</si>
  <si>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</si>
  <si>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</si>
  <si>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</si>
  <si>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</si>
  <si>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</si>
  <si>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</si>
  <si>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</si>
  <si>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</si>
  <si>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</si>
  <si>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</si>
  <si>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</si>
  <si>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</si>
  <si>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</si>
  <si>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</si>
  <si>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</si>
  <si>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</si>
  <si>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</si>
  <si>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</si>
  <si>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</si>
  <si>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</si>
  <si>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</si>
  <si>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</si>
  <si>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</si>
  <si>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</si>
  <si>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</si>
  <si>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</si>
  <si>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</si>
  <si>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</si>
  <si>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</si>
  <si>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</si>
  <si>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</si>
  <si>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</si>
  <si>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</si>
  <si>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</si>
  <si>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</si>
  <si>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</si>
  <si>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</si>
  <si>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</si>
  <si>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</si>
  <si>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</si>
  <si>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</si>
  <si>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</si>
  <si>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</si>
  <si>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</si>
  <si>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</si>
  <si>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</si>
  <si>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</si>
  <si>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</si>
  <si>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</si>
  <si>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</si>
  <si>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</si>
  <si>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</si>
  <si>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</si>
  <si>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</si>
  <si>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</si>
  <si>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</si>
  <si>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</si>
  <si>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</si>
  <si>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</si>
  <si>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</si>
  <si>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</si>
  <si>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</si>
  <si>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</si>
  <si>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</si>
  <si>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</si>
  <si>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</si>
  <si>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</si>
  <si>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</si>
  <si>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</si>
  <si>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</si>
  <si>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</si>
  <si>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</si>
  <si>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</si>
  <si>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</si>
  <si>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</si>
  <si>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</si>
  <si>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</si>
  <si>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</si>
  <si>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</si>
  <si>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</si>
  <si>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</si>
  <si>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</si>
  <si>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</si>
  <si>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</si>
  <si>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</si>
  <si>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</si>
  <si>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</si>
  <si>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</si>
  <si>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</si>
  <si>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</si>
  <si>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</si>
  <si>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</si>
  <si>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</si>
  <si>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</si>
  <si>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</si>
  <si>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</si>
  <si>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</si>
  <si>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</si>
  <si>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</si>
  <si>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</si>
  <si>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</si>
  <si>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</si>
  <si>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</si>
  <si>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</si>
  <si>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</si>
  <si>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</si>
  <si>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</si>
  <si>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</si>
  <si>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</si>
  <si>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</si>
  <si>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</si>
  <si>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</si>
  <si>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</si>
  <si>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</si>
  <si>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</si>
  <si>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</si>
  <si>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</si>
  <si>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</si>
  <si>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</si>
  <si>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</si>
  <si>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</si>
  <si>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</si>
  <si>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</si>
  <si>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</si>
  <si>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</si>
  <si>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</si>
  <si>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</si>
  <si>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</si>
  <si>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</si>
  <si>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</si>
  <si>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</si>
  <si>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</si>
  <si>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</si>
  <si>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</si>
  <si>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</si>
  <si>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</si>
  <si>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</si>
  <si>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</si>
  <si>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</si>
  <si>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</si>
  <si>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</si>
  <si>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</si>
  <si>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</si>
  <si>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</si>
  <si>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</si>
  <si>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</si>
  <si>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</si>
  <si>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</si>
  <si>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</si>
  <si>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</si>
  <si>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</si>
  <si>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</si>
  <si>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</si>
  <si>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</si>
  <si>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</si>
  <si>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</si>
  <si>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</si>
  <si>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</si>
  <si>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</si>
  <si>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</si>
  <si>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</si>
  <si>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</si>
  <si>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</si>
  <si>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</si>
  <si>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</si>
  <si>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</si>
  <si>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</si>
  <si>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</si>
  <si>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</si>
  <si>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</si>
  <si>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</si>
  <si>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</si>
  <si>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</si>
  <si>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</si>
  <si>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</si>
  <si>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</si>
  <si>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</si>
  <si>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</si>
  <si>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</si>
  <si>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</si>
  <si>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</si>
  <si>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</si>
  <si>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</si>
  <si>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</si>
  <si>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</si>
  <si>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</si>
  <si>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</si>
  <si>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</si>
  <si>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</si>
  <si>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</si>
  <si>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</si>
  <si>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</si>
  <si>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</si>
  <si>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</si>
  <si>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</si>
  <si>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</si>
  <si>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</si>
  <si>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</si>
  <si>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</si>
  <si>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</si>
  <si>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</si>
  <si>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</si>
  <si>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</si>
  <si>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</si>
  <si>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</si>
  <si>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</si>
  <si>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</si>
  <si>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</si>
  <si>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</si>
  <si>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</si>
  <si>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</si>
  <si>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</si>
  <si>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</si>
  <si>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</si>
  <si>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</si>
  <si>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</si>
  <si>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</si>
  <si>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</si>
  <si>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</si>
  <si>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</si>
  <si>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</si>
  <si>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</si>
  <si>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</si>
  <si>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</si>
  <si>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</si>
  <si>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</si>
  <si>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</si>
  <si>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</si>
  <si>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</si>
  <si>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</si>
  <si>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</si>
  <si>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</si>
  <si>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</si>
  <si>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</si>
  <si>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</si>
  <si>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</si>
  <si>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</si>
  <si>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</si>
  <si>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</si>
  <si>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</si>
  <si>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</si>
  <si>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</si>
  <si>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</si>
  <si>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</si>
  <si>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</si>
  <si>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</si>
  <si>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</si>
  <si>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</si>
  <si>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</si>
  <si>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</si>
  <si>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</si>
  <si>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</si>
  <si>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</si>
  <si>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</si>
  <si>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</si>
  <si>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</si>
  <si>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</si>
  <si>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</si>
  <si>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</si>
  <si>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</si>
  <si>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</si>
  <si>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</si>
  <si>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</si>
  <si>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</si>
  <si>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</si>
  <si>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</si>
  <si>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</si>
  <si>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</si>
  <si>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</si>
  <si>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</si>
  <si>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</si>
  <si>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</si>
  <si>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</si>
  <si>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</si>
  <si>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</si>
  <si>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</si>
  <si>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</si>
  <si>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</si>
  <si>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</si>
  <si>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</si>
  <si>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</si>
  <si>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</si>
  <si>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</si>
  <si>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</si>
  <si>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</si>
  <si>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</si>
  <si>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</si>
  <si>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</si>
  <si>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</si>
  <si>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</si>
  <si>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</si>
  <si>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</si>
  <si>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</si>
  <si>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</si>
  <si>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</si>
  <si>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</si>
  <si>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</si>
  <si>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</si>
  <si>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</si>
  <si>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</si>
  <si>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</si>
  <si>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</si>
  <si>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</si>
  <si>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</si>
  <si>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</si>
  <si>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</si>
  <si>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</si>
  <si>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</si>
  <si>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</si>
  <si>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</si>
  <si>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</si>
  <si>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</si>
  <si>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</si>
  <si>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</si>
  <si>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</si>
  <si>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</si>
  <si>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</si>
  <si>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</si>
  <si>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</si>
  <si>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</si>
  <si>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</si>
  <si>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</si>
  <si>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</si>
  <si>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</si>
  <si>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</si>
  <si>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</si>
  <si>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</si>
  <si>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</si>
  <si>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</si>
  <si>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</si>
  <si>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</si>
  <si>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</si>
  <si>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</si>
  <si>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</si>
  <si>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</si>
  <si>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</si>
  <si>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</si>
  <si>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</si>
  <si>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</si>
  <si>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</si>
  <si>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</si>
  <si>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</si>
  <si>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</si>
  <si>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</si>
  <si>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</si>
  <si>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</si>
  <si>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</si>
  <si>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</si>
  <si>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</si>
  <si>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</si>
  <si>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</si>
  <si>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</si>
  <si>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</si>
  <si>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</si>
  <si>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</si>
  <si>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</si>
  <si>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</si>
  <si>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</si>
  <si>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</si>
  <si>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</si>
  <si>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</si>
  <si>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</si>
  <si>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</si>
  <si>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</si>
  <si>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</si>
  <si>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</si>
  <si>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</si>
  <si>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</si>
  <si>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</si>
  <si>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</si>
  <si>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</si>
  <si>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</si>
  <si>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</si>
  <si>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</si>
  <si>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</si>
  <si>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</si>
  <si>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</si>
  <si>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</si>
  <si>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</si>
  <si>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</si>
  <si>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</si>
  <si>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</si>
  <si>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</si>
  <si>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</si>
  <si>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</si>
  <si>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</si>
  <si>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</si>
  <si>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</si>
  <si>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</si>
  <si>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</si>
  <si>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</si>
  <si>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</si>
  <si>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</si>
  <si>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</si>
  <si>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</si>
  <si>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</si>
  <si>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</si>
  <si>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</si>
  <si>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</si>
  <si>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</si>
  <si>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</si>
  <si>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</si>
  <si>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</si>
  <si>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</si>
  <si>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</si>
  <si>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</si>
  <si>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</si>
  <si>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</si>
  <si>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</si>
  <si>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</si>
  <si>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</si>
  <si>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</si>
  <si>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</si>
  <si>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</si>
  <si>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</si>
  <si>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</si>
  <si>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</si>
  <si>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</si>
  <si>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</si>
  <si>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</si>
  <si>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</si>
  <si>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</si>
  <si>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</si>
  <si>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</si>
  <si>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</si>
  <si>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</si>
  <si>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</si>
  <si>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</si>
  <si>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</si>
  <si>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</si>
  <si>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</si>
  <si>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</si>
  <si>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</si>
  <si>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</si>
  <si>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</si>
  <si>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</si>
  <si>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</si>
  <si>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</si>
  <si>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</si>
  <si>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</si>
  <si>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</si>
  <si>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</si>
  <si>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</si>
  <si>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</si>
  <si>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</si>
  <si>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</si>
  <si>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</si>
  <si>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</si>
  <si>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</si>
  <si>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</si>
  <si>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</si>
  <si>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</si>
  <si>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</si>
  <si>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</si>
  <si>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</si>
  <si>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</si>
  <si>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</si>
  <si>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</si>
  <si>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</si>
  <si>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</si>
  <si>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</si>
  <si>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</si>
  <si>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</si>
  <si>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</si>
  <si>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</si>
  <si>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</si>
  <si>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</si>
  <si>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</si>
  <si>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</si>
  <si>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</si>
  <si>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</si>
  <si>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</si>
  <si>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</si>
  <si>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</si>
  <si>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</si>
  <si>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</si>
  <si>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</si>
  <si>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</si>
  <si>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</si>
  <si>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</si>
  <si>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</si>
  <si>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</si>
  <si>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</si>
  <si>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</si>
  <si>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</si>
  <si>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</si>
  <si>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</si>
  <si>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</si>
  <si>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</si>
  <si>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</si>
  <si>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</si>
  <si>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</si>
  <si>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</si>
  <si>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</si>
  <si>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</si>
  <si>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</si>
  <si>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</si>
  <si>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</si>
  <si>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</si>
  <si>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</si>
  <si>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</si>
  <si>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</si>
  <si>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</si>
  <si>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</si>
  <si>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</si>
  <si>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</si>
  <si>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</si>
  <si>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</si>
  <si>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</si>
  <si>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</si>
  <si>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</si>
  <si>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</si>
  <si>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</si>
  <si>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</si>
  <si>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</si>
  <si>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</si>
  <si>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</si>
  <si>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</si>
  <si>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</si>
  <si>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</si>
  <si>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</si>
  <si>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</si>
  <si>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</si>
  <si>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</si>
  <si>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</si>
  <si>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</si>
  <si>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</si>
  <si>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</si>
  <si>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</si>
  <si>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</si>
  <si>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</si>
  <si>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</si>
  <si>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</si>
  <si>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</si>
  <si>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</si>
  <si>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</si>
  <si>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</si>
  <si>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</si>
  <si>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</si>
  <si>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</si>
  <si>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</si>
  <si>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</si>
  <si>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</si>
  <si>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</si>
  <si>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</si>
  <si>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</si>
  <si>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</si>
  <si>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</si>
  <si>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</si>
  <si>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</si>
  <si>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</si>
  <si>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</si>
  <si>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</si>
  <si>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</si>
  <si>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</si>
  <si>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</si>
  <si>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</si>
  <si>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</si>
  <si>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</si>
  <si>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</si>
  <si>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</si>
  <si>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</si>
  <si>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</si>
  <si>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</si>
  <si>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</si>
  <si>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</si>
  <si>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</si>
  <si>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</si>
  <si>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</si>
  <si>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</si>
  <si>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</si>
  <si>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</si>
  <si>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</si>
  <si>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</si>
  <si>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</si>
  <si>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</si>
  <si>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</si>
  <si>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</si>
  <si>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</si>
  <si>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</si>
  <si>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</si>
  <si>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</si>
  <si>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</si>
  <si>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</si>
  <si>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</si>
  <si>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</si>
  <si>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</si>
  <si>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</si>
  <si>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</si>
  <si>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</si>
  <si>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</si>
  <si>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</si>
  <si>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</si>
  <si>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</si>
  <si>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</si>
  <si>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</si>
  <si>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</si>
  <si>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</si>
  <si>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</si>
  <si>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</si>
  <si>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</si>
  <si>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</si>
  <si>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</si>
  <si>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</si>
  <si>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</si>
  <si>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</si>
  <si>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</si>
  <si>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</si>
  <si>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</si>
  <si>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</si>
  <si>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</si>
  <si>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</si>
  <si>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</si>
  <si>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</si>
  <si>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</si>
  <si>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</si>
  <si>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</si>
  <si>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</si>
  <si>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</si>
  <si>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</si>
  <si>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</si>
  <si>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</si>
  <si>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</si>
  <si>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</si>
  <si>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</si>
  <si>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</si>
  <si>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</si>
  <si>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</si>
  <si>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</si>
  <si>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</si>
  <si>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</si>
  <si>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</si>
  <si>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</si>
  <si>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</si>
  <si>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</si>
  <si>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</si>
  <si>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</si>
  <si>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</si>
  <si>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</si>
  <si>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</si>
  <si>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</si>
  <si>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</si>
  <si>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</si>
  <si>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</si>
  <si>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</si>
  <si>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</si>
  <si>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</si>
  <si>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</si>
  <si>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</si>
  <si>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</si>
  <si>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</si>
  <si>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</si>
  <si>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</si>
  <si>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</si>
  <si>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</si>
  <si>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</si>
  <si>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</si>
  <si>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</si>
  <si>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</si>
  <si>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</si>
  <si>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</si>
  <si>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</si>
  <si>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</si>
  <si>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</si>
  <si>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</si>
  <si>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</si>
  <si>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</si>
  <si>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</si>
  <si>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</si>
  <si>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</si>
  <si>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</si>
  <si>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</si>
  <si>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</si>
  <si>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</si>
  <si>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</si>
  <si>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</si>
  <si>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</si>
  <si>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</si>
  <si>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</si>
  <si>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</si>
  <si>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</si>
  <si>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</si>
  <si>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</si>
  <si>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</si>
  <si>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</si>
  <si>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</si>
  <si>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</si>
  <si>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</si>
  <si>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</si>
  <si>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</si>
  <si>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</si>
  <si>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</si>
  <si>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</si>
  <si>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</si>
  <si>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</si>
  <si>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</si>
  <si>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</si>
  <si>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</si>
  <si>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</si>
  <si>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</si>
  <si>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</si>
  <si>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</si>
  <si>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</si>
  <si>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</si>
  <si>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</si>
  <si>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</si>
  <si>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</si>
  <si>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</si>
  <si>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</si>
  <si>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</si>
  <si>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</si>
  <si>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</si>
  <si>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</si>
  <si>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</si>
  <si>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</si>
  <si>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</si>
  <si>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</si>
  <si>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</si>
  <si>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</si>
  <si>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</si>
  <si>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</si>
  <si>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</si>
  <si>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</si>
  <si>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</si>
  <si>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</si>
  <si>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</si>
  <si>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</si>
  <si>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</si>
  <si>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</si>
  <si>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</si>
  <si>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</si>
  <si>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</si>
  <si>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</si>
  <si>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</si>
  <si>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</si>
  <si>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</si>
  <si>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</si>
  <si>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</si>
  <si>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</si>
  <si>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</si>
  <si>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</si>
  <si>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</si>
  <si>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</si>
  <si>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</si>
  <si>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</si>
  <si>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</si>
  <si>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</si>
  <si>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</si>
  <si>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</si>
  <si>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</si>
  <si>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</si>
  <si>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</si>
  <si>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</si>
  <si>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</si>
  <si>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</si>
  <si>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</si>
  <si>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</si>
  <si>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</si>
  <si>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</si>
  <si>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</si>
  <si>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</si>
  <si>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</si>
  <si>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</si>
  <si>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</si>
  <si>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</si>
  <si>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</si>
  <si>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</si>
  <si>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</si>
  <si>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</si>
  <si>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</si>
  <si>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</si>
  <si>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</si>
  <si>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</si>
  <si>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</si>
  <si>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</si>
  <si>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</si>
  <si>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</si>
  <si>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</si>
  <si>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</si>
  <si>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</si>
  <si>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</si>
  <si>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</si>
  <si>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</si>
  <si>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</si>
  <si>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</si>
  <si>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</si>
  <si>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</si>
  <si>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</si>
  <si>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</si>
  <si>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</si>
  <si>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</si>
  <si>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</si>
  <si>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</si>
  <si>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</si>
  <si>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</si>
  <si>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</si>
  <si>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</si>
  <si>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</si>
  <si>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</si>
  <si>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</si>
  <si>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</si>
  <si>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</si>
  <si>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</si>
  <si>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</si>
  <si>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</si>
  <si>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</si>
  <si>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</si>
  <si>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</si>
  <si>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</si>
  <si>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</si>
  <si>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</si>
  <si>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</si>
  <si>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</si>
  <si>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</si>
  <si>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</si>
  <si>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</si>
  <si>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</si>
  <si>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</si>
  <si>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</si>
  <si>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</si>
  <si>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</si>
  <si>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</si>
  <si>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</si>
  <si>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</si>
  <si>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</si>
  <si>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</si>
  <si>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</si>
  <si>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</si>
  <si>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</si>
  <si>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</si>
  <si>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</si>
  <si>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</si>
  <si>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</si>
  <si>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</si>
  <si>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</si>
  <si>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</si>
  <si>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</si>
  <si>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</si>
  <si>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</si>
  <si>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</si>
  <si>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</si>
  <si>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</si>
  <si>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</si>
  <si>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</si>
  <si>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</si>
  <si>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</si>
  <si>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</si>
  <si>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</si>
  <si>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</si>
  <si>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</si>
  <si>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</si>
  <si>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</si>
  <si>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</si>
  <si>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</si>
  <si>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</si>
  <si>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</si>
  <si>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</si>
  <si>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</si>
  <si>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</si>
  <si>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</si>
  <si>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</si>
  <si>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</si>
  <si>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</si>
  <si>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</si>
  <si>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</si>
  <si>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</si>
  <si>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</si>
  <si>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</si>
  <si>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</si>
  <si>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</si>
  <si>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</si>
  <si>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</si>
  <si>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</si>
  <si>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</si>
  <si>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</si>
  <si>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</si>
  <si>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</si>
  <si>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</si>
  <si>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</si>
  <si>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</si>
  <si>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</si>
  <si>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</si>
  <si>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</si>
  <si>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</si>
  <si>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</si>
  <si>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</si>
  <si>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</si>
  <si>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</si>
  <si>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</si>
  <si>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</si>
  <si>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</si>
  <si>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</si>
  <si>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</si>
  <si>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</si>
  <si>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</si>
  <si>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</si>
  <si>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</si>
  <si>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</si>
  <si>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</si>
  <si>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</si>
  <si>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</si>
  <si>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</si>
  <si>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</si>
  <si>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</si>
  <si>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</si>
  <si>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</si>
  <si>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</si>
  <si>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</si>
  <si>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</si>
  <si>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</si>
  <si>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</si>
  <si>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</si>
  <si>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</si>
  <si>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</si>
  <si>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</si>
  <si>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</si>
  <si>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</si>
  <si>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</si>
  <si>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</si>
  <si>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</si>
  <si>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</si>
  <si>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</si>
  <si>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</si>
  <si>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</si>
  <si>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</si>
  <si>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</si>
  <si>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</si>
  <si>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</si>
  <si>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</si>
  <si>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</si>
  <si>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</si>
  <si>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</si>
  <si>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</si>
  <si>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</si>
  <si>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</si>
  <si>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</si>
  <si>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</si>
  <si>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</si>
  <si>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</si>
  <si>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</si>
  <si>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</si>
  <si>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</si>
  <si>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</si>
  <si>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</si>
  <si>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</si>
  <si>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</si>
  <si>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</si>
  <si>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</si>
  <si>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</si>
  <si>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</si>
  <si>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</si>
  <si>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</si>
  <si>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</si>
  <si>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</si>
  <si>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</si>
  <si>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</si>
  <si>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</si>
  <si>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</si>
  <si>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</si>
  <si>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</si>
  <si>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</si>
  <si>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</si>
  <si>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</si>
  <si>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</si>
  <si>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</si>
  <si>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</si>
  <si>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</si>
  <si>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</si>
  <si>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</si>
  <si>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</si>
  <si>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</si>
  <si>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</si>
  <si>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</si>
  <si>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</si>
  <si>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</si>
  <si>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</si>
  <si>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</si>
  <si>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</si>
  <si>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</si>
  <si>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</si>
  <si>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</si>
  <si>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</si>
  <si>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</si>
  <si>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</si>
  <si>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</si>
  <si>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</si>
  <si>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</si>
  <si>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</si>
  <si>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</si>
  <si>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</si>
  <si>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</si>
  <si>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</si>
  <si>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</si>
  <si>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</si>
  <si>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</si>
  <si>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</si>
  <si>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</si>
  <si>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</si>
  <si>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</si>
  <si>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</si>
  <si>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</si>
  <si>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</si>
  <si>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</si>
  <si>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</si>
  <si>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</si>
  <si>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</si>
  <si>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</si>
  <si>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</si>
  <si>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</si>
  <si>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</si>
  <si>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</si>
  <si>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</si>
  <si>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</si>
  <si>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</si>
  <si>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</si>
  <si>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</si>
  <si>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</si>
  <si>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</si>
  <si>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</si>
  <si>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</si>
  <si>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</si>
  <si>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</si>
  <si>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</si>
  <si>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</si>
  <si>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</si>
  <si>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</si>
  <si>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</si>
  <si>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</si>
  <si>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</si>
  <si>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</si>
  <si>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</si>
  <si>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</si>
  <si>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</si>
  <si>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</si>
  <si>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</si>
  <si>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</si>
  <si>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</si>
  <si>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</si>
  <si>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</si>
  <si>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</si>
  <si>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</si>
  <si>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</si>
  <si>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</si>
  <si>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</si>
  <si>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</si>
  <si>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</si>
  <si>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</si>
  <si>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</si>
  <si>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</si>
  <si>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</si>
  <si>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</si>
  <si>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</si>
  <si>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</si>
  <si>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</si>
  <si>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</si>
  <si>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</si>
  <si>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</si>
  <si>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</si>
  <si>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</si>
  <si>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</si>
  <si>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</si>
  <si>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</si>
  <si>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</si>
  <si>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</si>
  <si>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</si>
  <si>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</si>
  <si>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</si>
  <si>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</si>
  <si>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</si>
  <si>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</si>
  <si>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</si>
  <si>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</si>
  <si>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</si>
  <si>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</si>
  <si>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</si>
  <si>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</si>
  <si>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</si>
  <si>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</si>
  <si>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</si>
  <si>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</si>
  <si>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</si>
  <si>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</si>
  <si>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</si>
  <si>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</si>
  <si>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</si>
  <si>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</si>
  <si>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</si>
  <si>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</si>
  <si>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</si>
  <si>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</si>
  <si>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</si>
  <si>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</si>
  <si>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</si>
  <si>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</si>
  <si>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</si>
  <si>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</si>
  <si>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</si>
  <si>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</si>
  <si>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</si>
  <si>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</si>
  <si>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</si>
  <si>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</si>
  <si>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</si>
  <si>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</si>
  <si>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</si>
  <si>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</si>
  <si>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</si>
  <si>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</si>
  <si>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</si>
  <si>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</si>
  <si>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</si>
  <si>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</si>
  <si>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</si>
  <si>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</si>
  <si>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</si>
  <si>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</si>
  <si>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</si>
  <si>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</si>
  <si>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</si>
  <si>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</si>
  <si>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</si>
  <si>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</si>
  <si>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</si>
  <si>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</si>
  <si>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</si>
  <si>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</si>
  <si>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</si>
  <si>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</si>
  <si>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</si>
  <si>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</si>
  <si>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</si>
  <si>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</si>
  <si>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</si>
  <si>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</si>
  <si>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</si>
  <si>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</si>
  <si>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</si>
  <si>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</si>
  <si>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</si>
  <si>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</si>
  <si>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</si>
  <si>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</si>
  <si>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</si>
  <si>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</si>
  <si>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</si>
  <si>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</si>
  <si>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</si>
  <si>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</si>
  <si>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</si>
  <si>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</si>
  <si>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</si>
  <si>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</si>
  <si>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</si>
  <si>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</si>
  <si>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</si>
  <si>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</si>
  <si>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</si>
  <si>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</si>
  <si>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</si>
  <si>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</si>
  <si>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</si>
  <si>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</si>
  <si>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</si>
  <si>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</si>
  <si>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</si>
  <si>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</si>
  <si>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</si>
  <si>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</si>
  <si>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</si>
  <si>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</si>
  <si>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</si>
  <si>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</si>
  <si>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</si>
  <si>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</si>
  <si>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</si>
  <si>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</si>
  <si>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</si>
  <si>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</si>
  <si>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</si>
  <si>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</si>
  <si>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</si>
  <si>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</si>
  <si>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</si>
  <si>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</si>
  <si>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</si>
  <si>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</si>
  <si>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</si>
  <si>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</si>
  <si>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</si>
  <si>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</si>
  <si>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</si>
  <si>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</si>
  <si>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</si>
  <si>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</si>
  <si>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</si>
  <si>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</si>
  <si>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</si>
  <si>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</si>
  <si>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</si>
  <si>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</si>
  <si>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</si>
  <si>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</si>
  <si>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</si>
  <si>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</si>
  <si>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</si>
  <si>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</si>
  <si>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</si>
  <si>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</si>
  <si>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</si>
  <si>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</si>
  <si>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</si>
  <si>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</si>
  <si>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</si>
  <si>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</si>
  <si>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</si>
  <si>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</si>
  <si>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</si>
  <si>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</si>
  <si>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</si>
  <si>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</si>
  <si>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</si>
  <si>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</si>
  <si>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</si>
  <si>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</si>
  <si>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</si>
  <si>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</si>
  <si>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</si>
  <si>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</si>
  <si>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</si>
  <si>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</si>
  <si>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</si>
  <si>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</si>
  <si>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</si>
  <si>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</si>
  <si>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</si>
  <si>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</si>
  <si>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</si>
  <si>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</si>
  <si>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</si>
  <si>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</si>
  <si>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</si>
  <si>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</si>
  <si>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</si>
  <si>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</si>
  <si>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</si>
  <si>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</si>
  <si>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</si>
  <si>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</si>
  <si>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</si>
  <si>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</si>
  <si>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</si>
  <si>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</si>
  <si>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</si>
  <si>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</si>
  <si>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</si>
  <si>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</si>
  <si>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</si>
  <si>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</si>
  <si>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</si>
  <si>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</si>
  <si>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</si>
  <si>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</si>
  <si>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</si>
  <si>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</si>
  <si>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</si>
  <si>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</si>
  <si>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</si>
  <si>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</si>
  <si>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</si>
  <si>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</si>
  <si>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</si>
  <si>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</si>
  <si>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</si>
  <si>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</si>
  <si>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</si>
  <si>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</si>
  <si>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</si>
  <si>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</si>
  <si>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</si>
  <si>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</si>
  <si>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</si>
  <si>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</si>
  <si>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</si>
  <si>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</si>
  <si>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</si>
  <si>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</si>
  <si>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</si>
  <si>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</si>
  <si>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</si>
  <si>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</si>
  <si>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</si>
  <si>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</si>
  <si>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</si>
  <si>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</si>
  <si>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</si>
  <si>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</si>
  <si>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</si>
  <si>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</si>
  <si>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</si>
  <si>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</si>
  <si>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</si>
  <si>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</si>
  <si>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</si>
  <si>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</si>
  <si>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</si>
  <si>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</si>
  <si>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</si>
  <si>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</si>
  <si>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</si>
  <si>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</si>
  <si>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</si>
  <si>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</si>
  <si>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</si>
  <si>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</si>
  <si>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</si>
  <si>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</si>
  <si>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</si>
  <si>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</si>
  <si>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</si>
  <si>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</si>
  <si>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</si>
  <si>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</si>
  <si>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</si>
  <si>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</si>
  <si>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</si>
  <si>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</si>
  <si>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</si>
  <si>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</si>
  <si>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</si>
  <si>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</si>
  <si>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</si>
  <si>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</si>
  <si>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</si>
  <si>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</si>
  <si>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</si>
  <si>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</si>
  <si>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</si>
  <si>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</si>
  <si>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</si>
  <si>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</si>
  <si>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</si>
  <si>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</si>
  <si>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</si>
  <si>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</si>
  <si>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</si>
  <si>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</si>
  <si>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</si>
  <si>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</si>
  <si>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</si>
  <si>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</si>
  <si>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</si>
  <si>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</si>
  <si>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</si>
  <si>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</si>
  <si>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</si>
  <si>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</si>
  <si>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</si>
  <si>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</si>
  <si>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</si>
  <si>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</si>
  <si>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</si>
  <si>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</si>
  <si>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</si>
  <si>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</si>
  <si>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</si>
  <si>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</si>
  <si>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</si>
  <si>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</si>
  <si>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</si>
  <si>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</si>
  <si>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</si>
  <si>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</si>
  <si>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</si>
  <si>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</si>
  <si>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</si>
  <si>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</si>
  <si>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</si>
  <si>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</si>
  <si>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</si>
  <si>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</si>
  <si>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</si>
  <si>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</si>
  <si>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</si>
  <si>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</si>
  <si>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</si>
  <si>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</si>
  <si>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</si>
  <si>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</si>
  <si>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</si>
  <si>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</si>
  <si>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</si>
  <si>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</si>
  <si>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</si>
  <si>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</si>
  <si>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</si>
  <si>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</si>
  <si>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</si>
  <si>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</si>
  <si>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</si>
  <si>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</si>
  <si>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</si>
  <si>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</si>
  <si>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</si>
  <si>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</si>
  <si>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</si>
  <si>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</si>
  <si>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</si>
  <si>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</si>
  <si>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</si>
  <si>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</si>
  <si>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</si>
  <si>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</si>
  <si>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</si>
  <si>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</si>
  <si>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</si>
  <si>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</si>
  <si>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</si>
  <si>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</si>
  <si>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</si>
  <si>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</si>
  <si>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</si>
  <si>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</si>
  <si>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</si>
  <si>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</si>
  <si>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</si>
  <si>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</si>
  <si>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</si>
  <si>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</si>
  <si>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</si>
  <si>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</si>
  <si>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</si>
  <si>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</si>
  <si>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</si>
  <si>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</si>
  <si>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</si>
  <si>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</si>
  <si>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</si>
  <si>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</si>
  <si>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</si>
  <si>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</si>
  <si>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</si>
  <si>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</si>
  <si>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</si>
  <si>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</si>
  <si>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</si>
  <si>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</si>
  <si>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</si>
  <si>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</si>
  <si>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</si>
  <si>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</si>
  <si>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</si>
  <si>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</si>
  <si>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</si>
  <si>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</si>
  <si>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</si>
  <si>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</si>
  <si>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</si>
  <si>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</si>
  <si>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</si>
  <si>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</si>
  <si>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</si>
  <si>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</si>
  <si>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</si>
  <si>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</si>
  <si>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</si>
  <si>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</si>
  <si>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</si>
  <si>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</si>
  <si>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</si>
  <si>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</si>
  <si>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</si>
  <si>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</si>
  <si>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</si>
  <si>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</si>
  <si>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</si>
  <si>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</si>
  <si>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</si>
  <si>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</si>
  <si>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</si>
  <si>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</si>
  <si>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</si>
  <si>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</si>
  <si>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</si>
  <si>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</si>
  <si>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</si>
  <si>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</si>
  <si>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</si>
  <si>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</si>
  <si>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</si>
  <si>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</si>
  <si>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</si>
  <si>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</si>
  <si>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</si>
  <si>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</si>
  <si>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</si>
  <si>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</si>
  <si>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</si>
  <si>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</si>
  <si>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</si>
  <si>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</si>
  <si>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</si>
  <si>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</si>
  <si>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</si>
  <si>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</si>
  <si>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</si>
  <si>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</si>
  <si>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</si>
  <si>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</si>
  <si>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</si>
  <si>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</si>
  <si>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</si>
  <si>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</si>
  <si>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</si>
  <si>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</si>
  <si>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</si>
  <si>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</si>
  <si>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</si>
  <si>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</si>
  <si>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</si>
  <si>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</si>
  <si>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</si>
  <si>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</si>
  <si>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</si>
  <si>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</si>
  <si>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</si>
  <si>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</si>
  <si>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</si>
  <si>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</si>
  <si>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</si>
  <si>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</si>
  <si>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</si>
  <si>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</si>
  <si>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</si>
  <si>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</si>
  <si>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</si>
  <si>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</si>
  <si>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</si>
  <si>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</si>
  <si>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</si>
  <si>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</si>
  <si>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</si>
  <si>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</si>
  <si>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</si>
  <si>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</si>
  <si>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</si>
  <si>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</si>
  <si>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</si>
  <si>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</si>
  <si>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</si>
  <si>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</si>
  <si>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</si>
  <si>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</si>
  <si>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</si>
  <si>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</si>
  <si>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</si>
  <si>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</si>
  <si>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</si>
  <si>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</si>
  <si>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</si>
  <si>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</si>
  <si>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</si>
  <si>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</si>
  <si>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</si>
  <si>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</si>
  <si>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</si>
  <si>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</si>
  <si>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</si>
  <si>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</si>
  <si>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</si>
  <si>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</si>
  <si>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</si>
  <si>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</si>
  <si>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</si>
  <si>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</si>
  <si>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</si>
  <si>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</si>
  <si>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</si>
  <si>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</si>
  <si>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</si>
  <si>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</si>
  <si>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</si>
  <si>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</si>
  <si>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</si>
  <si>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</si>
  <si>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</si>
  <si>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</si>
  <si>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</si>
  <si>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</si>
  <si>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</si>
  <si>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</si>
  <si>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</si>
  <si>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</si>
  <si>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</si>
  <si>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</si>
  <si>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</si>
  <si>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</si>
  <si>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</si>
  <si>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</si>
  <si>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</si>
  <si>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</si>
  <si>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</si>
  <si>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</si>
  <si>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</si>
  <si>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</si>
  <si>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</si>
  <si>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</si>
  <si>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</si>
  <si>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</si>
  <si>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</si>
  <si>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</si>
  <si>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</si>
  <si>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</si>
  <si>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</si>
  <si>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</si>
  <si>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</si>
  <si>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</si>
  <si>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</si>
  <si>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</si>
  <si>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</si>
  <si>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</si>
  <si>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</si>
  <si>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</si>
  <si>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</si>
  <si>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</si>
  <si>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</si>
  <si>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</si>
  <si>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</si>
  <si>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</si>
  <si>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</si>
  <si>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</si>
  <si>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</si>
  <si>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</si>
  <si>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</si>
  <si>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</si>
  <si>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</si>
  <si>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</si>
  <si>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</si>
  <si>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</si>
  <si>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</si>
  <si>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</si>
  <si>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</si>
  <si>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</si>
  <si>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</si>
  <si>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</si>
  <si>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</si>
  <si>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</si>
  <si>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</si>
  <si>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</si>
  <si>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</si>
  <si>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</si>
  <si>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</si>
  <si>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</si>
  <si>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</si>
  <si>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</si>
  <si>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</si>
  <si>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</si>
  <si>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</si>
  <si>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</si>
  <si>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</si>
  <si>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</si>
  <si>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</si>
  <si>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</si>
  <si>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</si>
  <si>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</si>
  <si>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</si>
  <si>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</si>
  <si>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</si>
  <si>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</si>
  <si>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</si>
  <si>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</si>
  <si>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</si>
  <si>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</si>
  <si>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</si>
  <si>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</si>
  <si>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</si>
  <si>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</si>
  <si>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</si>
  <si>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</si>
  <si>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</si>
  <si>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</si>
  <si>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</si>
  <si>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</si>
  <si>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</si>
  <si>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</si>
  <si>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</si>
  <si>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</si>
  <si>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</si>
  <si>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</si>
  <si>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</si>
  <si>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</si>
  <si>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</si>
  <si>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</si>
  <si>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</si>
  <si>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</si>
  <si>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</si>
  <si>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</si>
  <si>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</si>
  <si>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</si>
  <si>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</si>
  <si>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</si>
  <si>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</si>
  <si>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</si>
  <si>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</si>
  <si>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</si>
  <si>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</si>
  <si>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</si>
  <si>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</si>
  <si>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</si>
  <si>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</si>
  <si>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</si>
  <si>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</si>
  <si>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</si>
  <si>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</si>
  <si>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</si>
  <si>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</si>
  <si>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</si>
  <si>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</si>
  <si>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</si>
  <si>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</si>
  <si>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</si>
  <si>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</si>
  <si>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</si>
  <si>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</si>
  <si>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</si>
  <si>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</si>
  <si>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</si>
  <si>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</si>
  <si>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</si>
  <si>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</si>
  <si>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</si>
  <si>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</si>
  <si>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</si>
  <si>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</si>
  <si>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</si>
  <si>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</si>
  <si>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</si>
  <si>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</si>
  <si>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</si>
  <si>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</si>
  <si>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</si>
  <si>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</si>
  <si>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</si>
  <si>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</si>
  <si>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</si>
  <si>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</si>
  <si>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</si>
  <si>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</si>
  <si>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</si>
  <si>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</si>
  <si>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</si>
  <si>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</si>
  <si>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</si>
  <si>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</si>
  <si>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</si>
  <si>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</si>
  <si>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</si>
  <si>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</si>
  <si>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</si>
  <si>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</si>
  <si>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</si>
  <si>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</si>
  <si>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</si>
  <si>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</si>
  <si>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</si>
  <si>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</si>
  <si>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</si>
  <si>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</si>
  <si>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</si>
  <si>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</si>
  <si>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</si>
  <si>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</si>
  <si>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</si>
  <si>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</si>
  <si>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</si>
  <si>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</si>
  <si>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</si>
  <si>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</si>
  <si>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</si>
  <si>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</si>
  <si>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</si>
  <si>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</si>
  <si>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</si>
  <si>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</si>
  <si>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</si>
  <si>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</si>
  <si>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</si>
  <si>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</si>
  <si>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</si>
  <si>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</si>
  <si>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</si>
  <si>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</si>
  <si>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</si>
  <si>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</si>
  <si>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</si>
  <si>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</si>
  <si>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</si>
  <si>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</si>
  <si>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</si>
  <si>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</si>
  <si>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</si>
  <si>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</si>
  <si>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</si>
  <si>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</si>
  <si>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</si>
  <si>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</si>
  <si>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</si>
  <si>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</si>
  <si>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</si>
  <si>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</si>
  <si>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</si>
  <si>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</si>
  <si>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</si>
  <si>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</si>
  <si>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</si>
  <si>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</si>
  <si>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</si>
  <si>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</si>
  <si>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</si>
  <si>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</si>
  <si>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</si>
  <si>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</si>
  <si>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</si>
  <si>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</si>
  <si>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</si>
  <si>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</si>
  <si>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</si>
  <si>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</si>
  <si>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</si>
  <si>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</si>
  <si>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</si>
  <si>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</si>
  <si>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</si>
  <si>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</si>
  <si>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</si>
  <si>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</si>
  <si>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</si>
  <si>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</si>
  <si>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</si>
  <si>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</si>
  <si>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</si>
  <si>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</si>
  <si>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</si>
  <si>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</si>
  <si>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</si>
  <si>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</si>
  <si>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</si>
  <si>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</si>
  <si>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</si>
  <si>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</si>
  <si>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</si>
  <si>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</si>
  <si>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</si>
  <si>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</si>
  <si>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</si>
  <si>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</si>
  <si>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</si>
  <si>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</si>
  <si>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</si>
  <si>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</si>
  <si>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</si>
  <si>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</si>
  <si>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</si>
  <si>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</si>
  <si>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</si>
  <si>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</si>
  <si>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</si>
  <si>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</si>
  <si>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</si>
  <si>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</si>
  <si>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</si>
  <si>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</si>
  <si>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</si>
  <si>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</si>
  <si>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</si>
  <si>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</si>
  <si>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</si>
  <si>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</si>
  <si>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</si>
  <si>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</si>
  <si>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</si>
  <si>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</si>
  <si>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</si>
  <si>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</si>
  <si>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</si>
  <si>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</si>
  <si>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</si>
  <si>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</si>
  <si>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</si>
  <si>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</si>
  <si>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</si>
  <si>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</si>
  <si>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</si>
  <si>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</si>
  <si>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</si>
  <si>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</si>
  <si>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</si>
  <si>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</si>
  <si>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</si>
  <si>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</si>
  <si>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</si>
  <si>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</si>
  <si>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</si>
  <si>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</si>
  <si>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</si>
  <si>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</si>
  <si>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</si>
  <si>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</si>
  <si>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</si>
  <si>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</si>
  <si>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</si>
  <si>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</si>
  <si>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</si>
  <si>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</si>
  <si>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</si>
  <si>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</si>
  <si>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</si>
  <si>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</si>
  <si>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</si>
  <si>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</si>
  <si>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</si>
  <si>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</si>
  <si>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</si>
  <si>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</si>
  <si>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</si>
  <si>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</si>
  <si>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</si>
  <si>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</si>
  <si>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</si>
  <si>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</si>
  <si>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</si>
  <si>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</si>
  <si>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</si>
  <si>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</si>
  <si>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</si>
  <si>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</si>
  <si>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</si>
  <si>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</si>
  <si>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</si>
  <si>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</si>
  <si>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</si>
  <si>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</si>
  <si>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</si>
  <si>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</si>
  <si>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</si>
  <si>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</si>
  <si>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</si>
  <si>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</si>
  <si>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</si>
  <si>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</si>
  <si>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</si>
  <si>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</si>
  <si>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</si>
  <si>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</si>
  <si>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</si>
  <si>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</si>
  <si>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</si>
  <si>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</si>
  <si>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</si>
  <si>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</si>
  <si>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</si>
  <si>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</si>
  <si>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</si>
  <si>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</si>
  <si>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</si>
  <si>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</si>
  <si>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</si>
  <si>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</si>
  <si>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</si>
  <si>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</si>
  <si>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</si>
  <si>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</si>
  <si>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</si>
  <si>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</si>
  <si>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</si>
  <si>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</si>
  <si>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</si>
  <si>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</si>
  <si>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</si>
  <si>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</si>
  <si>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</si>
  <si>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</si>
  <si>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</si>
  <si>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</si>
  <si>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</si>
  <si>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</si>
  <si>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</si>
  <si>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</si>
  <si>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</si>
  <si>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</si>
  <si>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</si>
  <si>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</si>
  <si>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</si>
  <si>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</si>
  <si>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</si>
  <si>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</si>
  <si>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</si>
  <si>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</si>
  <si>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</si>
  <si>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</si>
  <si>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</si>
  <si>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</si>
  <si>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</si>
  <si>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</si>
  <si>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</si>
  <si>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</si>
  <si>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</si>
  <si>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</si>
  <si>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</si>
  <si>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</si>
  <si>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</si>
  <si>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</si>
  <si>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</si>
  <si>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</si>
  <si>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</si>
  <si>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</si>
  <si>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</si>
  <si>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</si>
  <si>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</si>
  <si>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</si>
  <si>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</si>
  <si>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</si>
  <si>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</si>
  <si>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</si>
  <si>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</si>
  <si>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</si>
  <si>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</si>
  <si>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</si>
  <si>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</si>
  <si>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</si>
  <si>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</si>
  <si>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</si>
  <si>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</si>
  <si>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</si>
  <si>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</si>
  <si>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</si>
  <si>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</si>
  <si>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</si>
  <si>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</si>
  <si>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</si>
  <si>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</si>
  <si>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</si>
  <si>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</si>
  <si>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</si>
  <si>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</si>
  <si>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</si>
  <si>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</si>
  <si>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</si>
  <si>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</si>
  <si>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</si>
  <si>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</si>
  <si>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</si>
  <si>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</si>
  <si>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</si>
  <si>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</si>
  <si>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</si>
  <si>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</si>
  <si>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</si>
  <si>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</si>
  <si>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</si>
  <si>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</si>
  <si>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</si>
  <si>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</si>
  <si>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</si>
  <si>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</si>
  <si>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</si>
  <si>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</si>
  <si>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</si>
  <si>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</si>
  <si>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</si>
  <si>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</si>
  <si>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</si>
  <si>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</si>
  <si>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</si>
  <si>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</si>
  <si>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</si>
  <si>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</si>
  <si>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</si>
  <si>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</si>
  <si>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</si>
  <si>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</si>
  <si>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</si>
  <si>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</si>
  <si>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</si>
  <si>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</si>
  <si>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</si>
  <si>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</si>
  <si>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</si>
  <si>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</si>
  <si>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</si>
  <si>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</si>
  <si>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</si>
  <si>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</si>
  <si>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</si>
  <si>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</si>
  <si>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</si>
  <si>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</si>
  <si>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</si>
  <si>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</si>
  <si>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</si>
  <si>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</si>
  <si>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</si>
  <si>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</si>
  <si>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</si>
  <si>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</si>
  <si>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</si>
  <si>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</si>
  <si>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</si>
  <si>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</si>
  <si>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</si>
  <si>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</si>
  <si>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</si>
  <si>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</si>
  <si>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</si>
  <si>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</si>
  <si>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</si>
  <si>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</si>
  <si>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</si>
  <si>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</si>
  <si>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</si>
  <si>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</si>
  <si>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</si>
  <si>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</si>
  <si>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</si>
  <si>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</si>
  <si>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</si>
  <si>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</si>
  <si>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</si>
  <si>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</si>
  <si>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</si>
  <si>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</si>
  <si>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</si>
  <si>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</si>
  <si>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</si>
  <si>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</si>
  <si>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</si>
  <si>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</si>
  <si>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</si>
  <si>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</si>
  <si>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</si>
  <si>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</si>
  <si>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</si>
  <si>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</si>
  <si>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</si>
  <si>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</si>
  <si>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</si>
  <si>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</si>
  <si>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</si>
  <si>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</si>
  <si>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</si>
  <si>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</si>
  <si>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</si>
  <si>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</si>
  <si>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</si>
  <si>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</si>
  <si>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</si>
  <si>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</si>
  <si>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</si>
  <si>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</si>
  <si>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</si>
  <si>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</si>
  <si>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</si>
  <si>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</si>
  <si>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</si>
  <si>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</si>
  <si>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</si>
  <si>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</si>
  <si>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</si>
  <si>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</si>
  <si>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</si>
  <si>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</si>
  <si>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</si>
  <si>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</si>
  <si>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</si>
  <si>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</si>
  <si>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</si>
  <si>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</si>
  <si>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</si>
  <si>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</si>
  <si>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</si>
  <si>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</si>
  <si>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</si>
  <si>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</si>
  <si>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</si>
  <si>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</si>
  <si>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</si>
  <si>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</si>
  <si>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</si>
  <si>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</si>
  <si>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</si>
  <si>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</si>
  <si>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</si>
  <si>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</si>
  <si>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</si>
  <si>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</si>
  <si>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</si>
  <si>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</si>
  <si>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</si>
  <si>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</si>
  <si>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</si>
  <si>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</si>
  <si>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</si>
  <si>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</si>
  <si>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</si>
  <si>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</si>
  <si>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</si>
  <si>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</si>
  <si>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</si>
  <si>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</si>
  <si>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</si>
  <si>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</si>
  <si>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</si>
  <si>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</si>
  <si>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</si>
  <si>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</si>
  <si>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</si>
  <si>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</si>
  <si>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</si>
  <si>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</si>
  <si>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</si>
  <si>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</si>
  <si>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</si>
  <si>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</si>
  <si>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</si>
  <si>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</si>
  <si>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</si>
  <si>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</si>
  <si>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</si>
  <si>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</si>
  <si>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</si>
  <si>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</si>
  <si>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</si>
  <si>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</si>
  <si>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</si>
  <si>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</si>
  <si>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</si>
  <si>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</si>
  <si>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</si>
  <si>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</si>
  <si>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</si>
  <si>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</si>
  <si>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</si>
  <si>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</si>
  <si>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</si>
  <si>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</si>
  <si>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</si>
  <si>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</si>
  <si>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</si>
  <si>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</si>
  <si>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</si>
  <si>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</si>
  <si>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</si>
  <si>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</si>
  <si>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</si>
  <si>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</si>
  <si>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</si>
  <si>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</si>
  <si>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</si>
  <si>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</si>
  <si>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</si>
  <si>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</si>
  <si>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</si>
  <si>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</si>
  <si>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</si>
  <si>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</si>
  <si>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</si>
  <si>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</si>
  <si>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</si>
  <si>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</si>
  <si>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</si>
  <si>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</si>
  <si>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</si>
  <si>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</si>
  <si>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</si>
  <si>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</si>
  <si>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</si>
  <si>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</si>
  <si>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</si>
  <si>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</si>
  <si>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</si>
  <si>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</si>
  <si>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</si>
  <si>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</si>
  <si>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</si>
  <si>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</si>
  <si>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</si>
  <si>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</si>
  <si>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</si>
  <si>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</si>
  <si>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</si>
  <si>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</si>
  <si>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</si>
  <si>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</si>
  <si>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</si>
  <si>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</si>
  <si>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</si>
  <si>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</si>
  <si>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</si>
  <si>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</si>
  <si>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</si>
  <si>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</si>
  <si>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</si>
  <si>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</si>
  <si>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</si>
  <si>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</si>
  <si>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</si>
  <si>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</si>
  <si>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</si>
  <si>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</si>
  <si>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</si>
  <si>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</si>
  <si>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</si>
  <si>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</si>
  <si>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</si>
  <si>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</si>
  <si>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</si>
  <si>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</si>
  <si>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</si>
  <si>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</si>
  <si>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</si>
  <si>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</si>
  <si>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</si>
  <si>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</si>
  <si>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</si>
  <si>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</si>
  <si>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</si>
  <si>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</si>
  <si>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</si>
  <si>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</si>
  <si>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</si>
  <si>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</si>
  <si>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</si>
  <si>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</si>
  <si>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</si>
  <si>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</si>
  <si>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</si>
  <si>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</si>
  <si>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</si>
  <si>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</si>
  <si>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</si>
  <si>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</si>
  <si>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</si>
  <si>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</si>
  <si>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</si>
  <si>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</si>
  <si>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</si>
  <si>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</si>
  <si>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</si>
  <si>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</si>
  <si>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</si>
  <si>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</si>
  <si>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</si>
  <si>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</si>
  <si>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</si>
  <si>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</si>
  <si>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</si>
  <si>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</si>
  <si>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</si>
  <si>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</si>
  <si>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</si>
  <si>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</si>
  <si>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</si>
  <si>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</si>
  <si>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</si>
  <si>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</si>
  <si>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</si>
  <si>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</si>
  <si>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</si>
  <si>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</si>
  <si>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</si>
  <si>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</si>
  <si>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</si>
  <si>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</si>
  <si>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</si>
  <si>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</si>
  <si>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</si>
  <si>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</si>
  <si>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</si>
  <si>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</si>
  <si>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</si>
  <si>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</si>
  <si>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</si>
  <si>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</si>
  <si>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</si>
  <si>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</si>
  <si>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</si>
  <si>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</si>
  <si>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</si>
  <si>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</si>
  <si>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</si>
  <si>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</si>
  <si>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</si>
  <si>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</si>
  <si>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</si>
  <si>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</si>
  <si>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</si>
  <si>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</si>
  <si>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</si>
  <si>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</si>
  <si>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</si>
  <si>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</si>
  <si>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</si>
  <si>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</si>
  <si>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</si>
  <si>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</si>
  <si>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</si>
  <si>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</si>
  <si>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</si>
  <si>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</si>
  <si>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</si>
  <si>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</si>
  <si>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</si>
  <si>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</si>
  <si>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</si>
  <si>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</si>
  <si>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</si>
  <si>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</si>
  <si>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</si>
  <si>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</si>
  <si>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</si>
  <si>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</si>
  <si>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</si>
  <si>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</si>
  <si>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</si>
  <si>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</si>
  <si>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</si>
  <si>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</si>
  <si>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</si>
  <si>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</si>
  <si>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</si>
  <si>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</si>
  <si>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</si>
  <si>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</si>
  <si>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</si>
  <si>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</si>
  <si>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</si>
  <si>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</si>
  <si>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</si>
  <si>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</si>
  <si>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</si>
  <si>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</si>
  <si>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</si>
  <si>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</si>
  <si>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</si>
  <si>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</si>
  <si>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</si>
  <si>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</si>
  <si>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</si>
  <si>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</si>
  <si>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</si>
  <si>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</si>
  <si>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</si>
  <si>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</si>
  <si>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</si>
  <si>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</si>
  <si>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</si>
  <si>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</si>
  <si>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</si>
  <si>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</si>
  <si>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</si>
  <si>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</si>
  <si>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</si>
  <si>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</si>
  <si>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</si>
  <si>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</si>
  <si>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</si>
  <si>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</si>
  <si>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</si>
  <si>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</si>
  <si>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</si>
  <si>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</si>
  <si>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</si>
  <si>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</si>
  <si>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</si>
  <si>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</si>
  <si>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</si>
  <si>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</si>
  <si>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</si>
  <si>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</si>
  <si>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</si>
  <si>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</si>
  <si>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</si>
  <si>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</si>
  <si>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</si>
  <si>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</si>
  <si>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</si>
  <si>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</si>
  <si>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</si>
  <si>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</si>
  <si>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</si>
  <si>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</si>
  <si>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</si>
  <si>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</si>
  <si>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</si>
  <si>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</si>
  <si>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</si>
  <si>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</si>
  <si>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</si>
  <si>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</si>
  <si>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</si>
  <si>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</si>
  <si>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</si>
  <si>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</si>
  <si>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</si>
  <si>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</si>
  <si>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</si>
  <si>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</si>
  <si>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</si>
  <si>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</si>
  <si>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</si>
  <si>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</si>
  <si>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</si>
  <si>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</si>
  <si>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</si>
  <si>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</si>
  <si>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</si>
  <si>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</si>
  <si>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</si>
  <si>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</si>
  <si>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</si>
  <si>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</si>
  <si>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</si>
  <si>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</si>
  <si>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</si>
  <si>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</si>
  <si>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</si>
  <si>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</si>
  <si>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</si>
  <si>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</si>
  <si>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</si>
  <si>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</si>
  <si>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</si>
  <si>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</si>
  <si>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</si>
  <si>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</si>
  <si>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</si>
  <si>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</si>
  <si>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</si>
  <si>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</si>
  <si>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</si>
  <si>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</si>
  <si>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</si>
  <si>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</si>
  <si>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</si>
  <si>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</si>
  <si>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</si>
  <si>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</si>
  <si>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</si>
  <si>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</si>
  <si>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</si>
  <si>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</si>
  <si>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</si>
  <si>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</si>
  <si>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</si>
  <si>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</si>
  <si>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</si>
  <si>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</si>
  <si>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</si>
  <si>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</si>
  <si>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</si>
  <si>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</si>
  <si>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</si>
  <si>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</si>
  <si>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</si>
  <si>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</si>
  <si>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</si>
  <si>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</si>
  <si>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</si>
  <si>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</si>
  <si>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</si>
  <si>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</si>
  <si>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</si>
  <si>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</si>
  <si>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</si>
  <si>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</si>
  <si>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</si>
  <si>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</si>
  <si>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</si>
  <si>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</si>
  <si>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</si>
  <si>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</si>
  <si>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</si>
  <si>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</si>
  <si>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</si>
  <si>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</si>
  <si>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</si>
  <si>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</si>
  <si>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</si>
  <si>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</si>
  <si>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</si>
  <si>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</si>
  <si>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</si>
  <si>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</si>
  <si>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</si>
  <si>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</si>
  <si>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</si>
  <si>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</si>
  <si>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</si>
  <si>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</si>
  <si>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</si>
  <si>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</si>
  <si>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</si>
  <si>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</si>
  <si>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</si>
  <si>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</si>
  <si>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</si>
  <si>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</si>
  <si>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</si>
  <si>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</si>
  <si>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</si>
  <si>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</si>
  <si>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</si>
  <si>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</si>
  <si>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</si>
  <si>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</si>
  <si>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</si>
  <si>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</si>
  <si>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</si>
  <si>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</si>
  <si>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</si>
  <si>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</si>
  <si>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</si>
  <si>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</si>
  <si>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</si>
  <si>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</si>
  <si>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</si>
  <si>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</si>
  <si>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</si>
  <si>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</si>
  <si>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</si>
  <si>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</si>
  <si>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</si>
  <si>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</si>
  <si>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</si>
  <si>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</si>
  <si>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</si>
  <si>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</si>
  <si>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</si>
  <si>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</si>
  <si>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</si>
  <si>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</si>
  <si>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</si>
  <si>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</si>
  <si>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</si>
  <si>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</si>
  <si>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</si>
  <si>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</si>
  <si>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</si>
  <si>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</si>
  <si>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</si>
  <si>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</si>
  <si>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</si>
  <si>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</si>
  <si>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</si>
  <si>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</si>
  <si>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</si>
  <si>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</si>
  <si>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</si>
  <si>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</si>
  <si>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</si>
  <si>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</si>
  <si>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</si>
  <si>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</si>
  <si>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</si>
  <si>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</si>
  <si>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</si>
  <si>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</si>
  <si>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</si>
  <si>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</si>
  <si>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</si>
  <si>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</si>
  <si>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</si>
  <si>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</si>
  <si>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</si>
  <si>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</si>
  <si>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</si>
  <si>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</si>
  <si>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</si>
  <si>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</si>
  <si>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</si>
  <si>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</si>
  <si>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</si>
  <si>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</si>
  <si>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</si>
  <si>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</si>
  <si>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</si>
  <si>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</si>
  <si>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</si>
  <si>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</si>
  <si>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</si>
  <si>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</si>
  <si>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</si>
  <si>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</si>
  <si>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</si>
  <si>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</si>
  <si>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</si>
  <si>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</si>
  <si>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</si>
  <si>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</si>
  <si>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</si>
  <si>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</si>
  <si>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</si>
  <si>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</si>
  <si>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</si>
  <si>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</si>
  <si>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</si>
  <si>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</si>
  <si>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</si>
  <si>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</si>
  <si>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</si>
  <si>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</si>
  <si>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</si>
  <si>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</si>
  <si>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</si>
  <si>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</si>
  <si>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</si>
  <si>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</si>
  <si>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</si>
  <si>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</si>
  <si>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</si>
  <si>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</si>
  <si>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</si>
  <si>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</si>
  <si>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</si>
  <si>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</si>
  <si>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</si>
  <si>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</si>
  <si>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</si>
  <si>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</si>
  <si>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</si>
  <si>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</si>
  <si>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</si>
  <si>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</si>
  <si>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</si>
  <si>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</si>
  <si>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</si>
  <si>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</si>
  <si>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</si>
  <si>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</si>
  <si>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</si>
  <si>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</si>
  <si>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</si>
  <si>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</si>
  <si>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</si>
  <si>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</si>
  <si>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</si>
  <si>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</si>
  <si>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</si>
  <si>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</si>
  <si>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</si>
  <si>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</si>
  <si>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</si>
  <si>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</si>
  <si>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</si>
  <si>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</si>
  <si>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</si>
  <si>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</si>
  <si>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</si>
  <si>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</si>
  <si>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</si>
  <si>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</si>
  <si>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</si>
  <si>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</si>
  <si>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</si>
  <si>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</si>
  <si>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</si>
  <si>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</si>
  <si>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</si>
  <si>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</si>
  <si>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</si>
  <si>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</si>
  <si>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</si>
  <si>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</si>
  <si>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</si>
  <si>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</si>
  <si>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</si>
  <si>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</si>
  <si>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</si>
  <si>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</si>
  <si>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</si>
  <si>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</si>
  <si>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</si>
  <si>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</si>
  <si>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</si>
  <si>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</si>
  <si>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</si>
  <si>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</si>
  <si>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</si>
  <si>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</si>
  <si>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</si>
  <si>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</si>
  <si>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</si>
  <si>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</si>
  <si>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</si>
  <si>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</si>
  <si>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</si>
  <si>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</si>
  <si>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</si>
  <si>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</si>
  <si>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</si>
  <si>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</si>
  <si>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</si>
  <si>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</si>
  <si>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</si>
  <si>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</si>
  <si>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</si>
  <si>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</si>
  <si>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</si>
  <si>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</si>
  <si>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</si>
  <si>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</si>
  <si>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</si>
  <si>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</si>
  <si>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</si>
  <si>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</si>
  <si>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</si>
  <si>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</si>
  <si>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</si>
  <si>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</si>
  <si>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</si>
  <si>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</si>
  <si>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</si>
  <si>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</si>
  <si>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</si>
  <si>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</si>
  <si>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</si>
  <si>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</si>
  <si>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</si>
  <si>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</si>
  <si>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</si>
  <si>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</si>
  <si>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</si>
  <si>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</si>
  <si>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</si>
  <si>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</si>
  <si>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</si>
  <si>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</si>
  <si>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</si>
  <si>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</si>
  <si>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</si>
  <si>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</si>
  <si>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</si>
  <si>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</si>
  <si>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</si>
  <si>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</si>
  <si>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</si>
  <si>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</si>
  <si>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</si>
  <si>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</si>
  <si>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</si>
  <si>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</si>
  <si>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</si>
  <si>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</si>
  <si>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</si>
  <si>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</si>
  <si>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</si>
  <si>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</si>
  <si>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</si>
  <si>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</si>
  <si>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</si>
  <si>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</si>
  <si>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</si>
  <si>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</si>
  <si>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</si>
  <si>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</si>
  <si>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</si>
  <si>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</si>
  <si>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</si>
  <si>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</si>
  <si>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</si>
  <si>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</si>
  <si>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</si>
  <si>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</si>
  <si>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</si>
  <si>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</si>
  <si>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</si>
  <si>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</si>
  <si>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</si>
  <si>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</si>
  <si>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</si>
  <si>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</si>
  <si>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</si>
  <si>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</si>
  <si>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</si>
  <si>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</si>
  <si>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</si>
  <si>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</si>
  <si>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</si>
  <si>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</si>
  <si>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</si>
  <si>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</si>
  <si>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</si>
  <si>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</si>
  <si>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</si>
  <si>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</si>
  <si>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</si>
  <si>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</si>
  <si>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</si>
  <si>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</si>
  <si>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</si>
  <si>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</si>
  <si>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</si>
  <si>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</si>
  <si>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</si>
  <si>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</si>
  <si>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</si>
  <si>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</si>
  <si>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</si>
  <si>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</si>
  <si>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</si>
  <si>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</si>
  <si>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</si>
  <si>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</si>
  <si>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</si>
  <si>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</si>
  <si>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</si>
  <si>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</si>
  <si>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</si>
  <si>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</si>
  <si>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</si>
  <si>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</si>
  <si>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</si>
  <si>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</si>
  <si>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</si>
  <si>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</si>
  <si>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</si>
  <si>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</si>
  <si>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</si>
  <si>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</si>
  <si>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</si>
  <si>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</si>
  <si>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</si>
  <si>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</si>
  <si>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</si>
  <si>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</si>
  <si>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</si>
  <si>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</si>
  <si>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</si>
  <si>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</si>
  <si>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</si>
  <si>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</si>
  <si>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</si>
  <si>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</si>
  <si>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</si>
  <si>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</si>
  <si>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</si>
  <si>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</si>
  <si>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</si>
  <si>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</si>
  <si>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</si>
  <si>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</si>
  <si>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</si>
  <si>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</si>
  <si>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</si>
  <si>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</si>
  <si>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</si>
  <si>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</si>
  <si>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</si>
  <si>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</si>
  <si>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</si>
  <si>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</si>
  <si>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</si>
  <si>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</si>
  <si>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</si>
  <si>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</si>
  <si>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</si>
  <si>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</si>
  <si>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</si>
  <si>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</si>
  <si>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</si>
  <si>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</si>
  <si>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</si>
  <si>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</si>
  <si>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</si>
  <si>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</si>
  <si>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</si>
  <si>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</si>
  <si>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</si>
  <si>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</si>
  <si>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</si>
  <si>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</si>
  <si>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</si>
  <si>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</si>
  <si>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</si>
  <si>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</si>
  <si>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</si>
  <si>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</si>
  <si>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</si>
  <si>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</si>
  <si>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</si>
  <si>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</si>
  <si>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</si>
  <si>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</si>
  <si>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</si>
  <si>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</si>
  <si>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</si>
  <si>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</si>
  <si>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</si>
  <si>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</si>
  <si>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</si>
  <si>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</si>
  <si>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</si>
  <si>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</si>
  <si>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</si>
  <si>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</si>
  <si>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</si>
  <si>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</si>
  <si>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</si>
  <si>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</si>
  <si>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</si>
  <si>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</si>
  <si>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</si>
  <si>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</si>
  <si>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</si>
  <si>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</si>
  <si>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</si>
  <si>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</si>
  <si>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</si>
  <si>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</si>
  <si>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</si>
  <si>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</si>
  <si>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</si>
  <si>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</si>
  <si>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</si>
  <si>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</si>
  <si>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</si>
  <si>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</si>
  <si>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</si>
  <si>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</si>
  <si>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</si>
  <si>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</si>
  <si>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</si>
  <si>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</si>
  <si>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</si>
  <si>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</si>
  <si>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</si>
  <si>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</si>
  <si>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</si>
  <si>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</si>
  <si>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</si>
  <si>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</si>
  <si>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</si>
  <si>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</si>
  <si>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</si>
  <si>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</si>
  <si>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</si>
  <si>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</si>
  <si>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</si>
  <si>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</si>
  <si>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</si>
  <si>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</si>
  <si>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</si>
  <si>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</si>
  <si>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</si>
  <si>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</si>
  <si>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</si>
  <si>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</si>
  <si>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</si>
  <si>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</si>
  <si>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</si>
  <si>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</si>
  <si>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</si>
  <si>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</si>
  <si>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</si>
  <si>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</si>
  <si>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</si>
  <si>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</si>
  <si>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</si>
  <si>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</si>
  <si>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</si>
  <si>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</si>
  <si>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</si>
  <si>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</si>
  <si>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</si>
  <si>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</si>
  <si>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</si>
  <si>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</si>
  <si>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</si>
  <si>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</si>
  <si>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</si>
  <si>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</si>
  <si>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</si>
  <si>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</si>
  <si>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</si>
  <si>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</si>
  <si>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</si>
  <si>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</si>
  <si>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</si>
  <si>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</si>
  <si>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</si>
  <si>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</si>
  <si>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</si>
  <si>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</si>
  <si>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</si>
  <si>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</si>
  <si>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</si>
  <si>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</si>
  <si>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</si>
  <si>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</si>
  <si>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</si>
  <si>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</si>
  <si>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</si>
  <si>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</si>
  <si>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</si>
  <si>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</si>
  <si>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</si>
  <si>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</si>
  <si>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</si>
  <si>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</si>
  <si>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</si>
  <si>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</si>
  <si>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</si>
  <si>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</si>
  <si>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</si>
  <si>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</si>
  <si>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</si>
  <si>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</si>
  <si>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</si>
  <si>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</si>
  <si>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</si>
  <si>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</si>
  <si>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</si>
  <si>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</si>
  <si>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</si>
  <si>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</si>
  <si>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</si>
  <si>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</si>
  <si>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</si>
  <si>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</si>
  <si>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</si>
  <si>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</si>
  <si>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</si>
  <si>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</si>
  <si>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</si>
  <si>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</si>
  <si>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</si>
  <si>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</si>
  <si>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</si>
  <si>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</si>
  <si>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</si>
  <si>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</si>
  <si>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</si>
  <si>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</si>
  <si>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</si>
  <si>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</si>
  <si>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</si>
  <si>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</si>
  <si>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</si>
  <si>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</si>
  <si>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</si>
  <si>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</si>
  <si>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</si>
  <si>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</si>
  <si>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</si>
  <si>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</si>
  <si>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</si>
  <si>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</si>
  <si>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</si>
  <si>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</si>
  <si>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</si>
  <si>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</si>
  <si>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</si>
  <si>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</si>
  <si>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</si>
  <si>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</si>
  <si>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</si>
  <si>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</si>
  <si>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</si>
  <si>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</si>
  <si>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</si>
  <si>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</si>
  <si>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</si>
  <si>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</si>
  <si>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</si>
  <si>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</si>
  <si>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</si>
  <si>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</si>
  <si>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</si>
  <si>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</si>
  <si>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</si>
  <si>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</si>
  <si>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</si>
  <si>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</si>
  <si>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</si>
  <si>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</si>
  <si>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</si>
  <si>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</si>
  <si>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</si>
  <si>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</si>
  <si>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</si>
  <si>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</si>
  <si>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</si>
  <si>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</si>
  <si>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</si>
  <si>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</si>
  <si>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</si>
  <si>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</si>
  <si>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</si>
  <si>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</si>
  <si>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</si>
  <si>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</si>
  <si>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</si>
  <si>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</si>
  <si>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</si>
  <si>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</si>
  <si>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</si>
  <si>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</si>
  <si>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</si>
  <si>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</si>
  <si>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</si>
  <si>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</si>
  <si>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</si>
  <si>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</si>
  <si>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</si>
  <si>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</si>
  <si>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</si>
  <si>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</si>
  <si>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</si>
  <si>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</si>
  <si>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</si>
  <si>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</si>
  <si>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</si>
  <si>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</si>
  <si>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</si>
  <si>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</si>
  <si>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</si>
  <si>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</si>
  <si>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</si>
  <si>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</si>
  <si>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</si>
  <si>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</si>
  <si>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</si>
  <si>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</si>
  <si>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</si>
  <si>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</si>
  <si>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</si>
  <si>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</si>
  <si>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</si>
  <si>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</si>
  <si>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</si>
  <si>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</si>
  <si>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</si>
  <si>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</si>
  <si>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</si>
  <si>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</si>
  <si>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</si>
  <si>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</si>
  <si>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</si>
  <si>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</si>
  <si>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</si>
  <si>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</si>
  <si>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</si>
  <si>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</si>
  <si>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</si>
  <si>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</si>
  <si>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</si>
  <si>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</si>
  <si>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</si>
  <si>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</si>
  <si>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</si>
  <si>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</si>
  <si>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</si>
  <si>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</si>
  <si>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</si>
  <si>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</si>
  <si>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</si>
  <si>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</si>
  <si>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</si>
  <si>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</si>
  <si>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</si>
  <si>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</si>
  <si>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</si>
  <si>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</si>
  <si>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</si>
  <si>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</si>
  <si>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</si>
  <si>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</si>
  <si>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</si>
  <si>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</si>
  <si>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</si>
  <si>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</si>
  <si>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</si>
  <si>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</si>
  <si>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</si>
  <si>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</si>
  <si>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</si>
  <si>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</si>
  <si>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</si>
  <si>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</si>
  <si>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</si>
  <si>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</si>
  <si>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</si>
  <si>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</si>
  <si>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</si>
  <si>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</si>
  <si>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</si>
  <si>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</si>
  <si>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</si>
  <si>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</si>
  <si>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</si>
  <si>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</si>
  <si>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</si>
  <si>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</si>
  <si>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</si>
  <si>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</si>
  <si>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</si>
  <si>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</si>
  <si>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</si>
  <si>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</si>
  <si>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</si>
  <si>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</si>
  <si>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</si>
  <si>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</si>
  <si>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</si>
  <si>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</si>
  <si>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</si>
  <si>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</si>
  <si>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</si>
  <si>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</si>
  <si>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</si>
  <si>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</si>
  <si>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</si>
  <si>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</si>
  <si>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</si>
  <si>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</si>
  <si>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</si>
  <si>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</si>
  <si>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</si>
  <si>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</si>
  <si>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</si>
  <si>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</si>
  <si>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</si>
  <si>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</si>
  <si>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</si>
  <si>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</si>
  <si>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</si>
  <si>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</si>
  <si>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</si>
  <si>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</si>
  <si>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</si>
  <si>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</si>
  <si>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</si>
  <si>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</si>
  <si>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</si>
  <si>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</si>
  <si>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</si>
  <si>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</si>
  <si>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</si>
  <si>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</si>
  <si>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</si>
  <si>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</si>
  <si>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</si>
  <si>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</si>
  <si>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</si>
  <si>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</si>
  <si>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</si>
  <si>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</si>
  <si>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</si>
  <si>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</si>
  <si>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</si>
  <si>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</si>
  <si>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</si>
  <si>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</si>
  <si>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</si>
  <si>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</si>
  <si>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</si>
  <si>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</si>
  <si>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</si>
  <si>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</si>
  <si>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</si>
  <si>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</si>
  <si>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</si>
  <si>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</si>
  <si>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</si>
  <si>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</si>
  <si>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</si>
  <si>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</si>
  <si>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</si>
  <si>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</si>
  <si>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</si>
  <si>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</si>
  <si>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</si>
  <si>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</si>
  <si>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</si>
  <si>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</si>
  <si>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</si>
  <si>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</si>
  <si>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</si>
  <si>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</si>
  <si>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</si>
  <si>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</si>
  <si>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</si>
  <si>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</si>
  <si>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</si>
  <si>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</si>
  <si>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</si>
  <si>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</si>
  <si>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</si>
  <si>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</si>
  <si>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</si>
  <si>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</si>
  <si>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</si>
  <si>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</si>
  <si>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</si>
  <si>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</si>
  <si>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</si>
  <si>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</si>
  <si>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</si>
  <si>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</si>
  <si>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</si>
  <si>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</si>
  <si>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</si>
  <si>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</si>
  <si>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</si>
  <si>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</si>
  <si>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</si>
  <si>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</si>
  <si>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</si>
  <si>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</si>
  <si>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</si>
  <si>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</si>
  <si>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</si>
  <si>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</si>
  <si>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</si>
  <si>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</si>
  <si>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</si>
  <si>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</si>
  <si>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</si>
  <si>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</si>
  <si>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</si>
  <si>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</si>
  <si>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</si>
  <si>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</si>
  <si>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</si>
  <si>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</si>
  <si>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</si>
  <si>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</si>
  <si>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</si>
  <si>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</si>
  <si>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</si>
  <si>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</si>
  <si>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</si>
  <si>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</si>
  <si>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</si>
  <si>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</si>
  <si>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</si>
  <si>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</si>
  <si>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</si>
  <si>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</si>
  <si>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</si>
  <si>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</si>
  <si>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</si>
  <si>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</si>
  <si>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</si>
  <si>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</si>
  <si>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</si>
  <si>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</si>
  <si>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</si>
  <si>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</si>
  <si>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</si>
  <si>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</si>
  <si>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</si>
  <si>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</si>
  <si>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</si>
  <si>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</si>
  <si>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</si>
  <si>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</si>
  <si>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</si>
  <si>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</si>
  <si>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</si>
  <si>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</si>
  <si>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</si>
  <si>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</si>
  <si>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</si>
  <si>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</si>
  <si>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</si>
  <si>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</si>
  <si>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</si>
  <si>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</si>
  <si>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</si>
  <si>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</si>
  <si>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</si>
  <si>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</si>
  <si>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</si>
  <si>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</si>
  <si>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</si>
  <si>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</si>
  <si>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</si>
  <si>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</si>
  <si>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</si>
  <si>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</si>
  <si>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</si>
  <si>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</si>
  <si>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</si>
  <si>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</si>
  <si>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</si>
  <si>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</si>
  <si>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</si>
  <si>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</si>
  <si>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</si>
  <si>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</si>
  <si>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</si>
  <si>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</si>
  <si>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</si>
  <si>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</si>
  <si>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</si>
  <si>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</si>
  <si>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</si>
  <si>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</si>
  <si>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</si>
  <si>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</si>
  <si>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</si>
  <si>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</si>
  <si>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</si>
  <si>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</si>
  <si>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</si>
  <si>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</si>
  <si>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</si>
  <si>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</si>
  <si>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</si>
  <si>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</si>
  <si>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</si>
  <si>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</si>
  <si>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</si>
  <si>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</si>
  <si>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</si>
  <si>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</si>
  <si>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</si>
  <si>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</si>
  <si>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</si>
  <si>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</si>
  <si>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</si>
  <si>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</si>
  <si>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</si>
  <si>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</si>
  <si>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</si>
  <si>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</si>
  <si>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</si>
  <si>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</si>
  <si>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</si>
  <si>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</si>
  <si>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</si>
  <si>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</si>
  <si>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</si>
  <si>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</si>
  <si>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</si>
  <si>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</si>
  <si>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</si>
  <si>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</si>
  <si>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</si>
  <si>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</si>
  <si>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</si>
  <si>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</si>
  <si>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</si>
  <si>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</si>
  <si>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</si>
  <si>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</si>
  <si>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</si>
  <si>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</si>
  <si>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</si>
  <si>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</si>
  <si>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</si>
  <si>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</si>
  <si>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</si>
  <si>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</si>
  <si>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</si>
  <si>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</si>
  <si>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</si>
  <si>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</si>
  <si>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</si>
  <si>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</si>
  <si>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</si>
  <si>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</si>
  <si>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</si>
  <si>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</si>
  <si>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</si>
  <si>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</si>
  <si>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</si>
  <si>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</si>
  <si>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</si>
  <si>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</si>
  <si>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</si>
  <si>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</si>
  <si>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</si>
  <si>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</si>
  <si>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</si>
  <si>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</si>
  <si>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</si>
  <si>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</si>
  <si>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</si>
  <si>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</si>
  <si>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</si>
  <si>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</si>
  <si>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</si>
  <si>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</si>
  <si>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</si>
  <si>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</si>
  <si>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</si>
  <si>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</si>
  <si>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</si>
  <si>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</si>
  <si>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</si>
  <si>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</si>
  <si>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</si>
  <si>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</si>
  <si>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</si>
  <si>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</si>
  <si>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</si>
  <si>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</si>
  <si>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</si>
  <si>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</si>
  <si>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</si>
  <si>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</si>
  <si>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</si>
  <si>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</si>
  <si>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</si>
  <si>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</si>
  <si>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</si>
  <si>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</si>
  <si>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</si>
  <si>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</si>
  <si>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</si>
  <si>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</si>
  <si>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</si>
  <si>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</si>
  <si>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</si>
  <si>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</si>
  <si>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</si>
  <si>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</si>
  <si>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</si>
  <si>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</si>
  <si>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</si>
  <si>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</si>
  <si>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</si>
  <si>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</si>
  <si>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</si>
  <si>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</si>
  <si>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</si>
  <si>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</si>
  <si>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</si>
  <si>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</si>
  <si>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</si>
  <si>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</si>
  <si>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</si>
  <si>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</si>
  <si>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</si>
  <si>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</si>
  <si>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</si>
  <si>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</si>
  <si>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</si>
  <si>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</si>
  <si>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</si>
  <si>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</si>
  <si>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</si>
  <si>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</si>
  <si>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</si>
  <si>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</si>
  <si>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</si>
  <si>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</si>
  <si>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</si>
  <si>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</si>
  <si>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</si>
  <si>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</si>
  <si>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</si>
  <si>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</si>
  <si>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</si>
  <si>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</si>
  <si>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</si>
  <si>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</si>
  <si>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</si>
  <si>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</si>
  <si>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</si>
  <si>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</si>
  <si>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</si>
  <si>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</si>
  <si>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</si>
  <si>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</si>
  <si>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</si>
  <si>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</si>
  <si>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</si>
  <si>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</si>
  <si>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</si>
  <si>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</si>
  <si>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</si>
  <si>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</si>
  <si>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</si>
  <si>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</si>
  <si>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</si>
  <si>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</si>
  <si>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</si>
  <si>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</si>
  <si>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</si>
  <si>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</si>
  <si>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</si>
  <si>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</si>
  <si>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</si>
  <si>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</si>
  <si>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</si>
  <si>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</si>
  <si>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</si>
  <si>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</si>
  <si>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</si>
  <si>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</si>
  <si>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</si>
  <si>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</si>
  <si>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</si>
  <si>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</si>
  <si>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</si>
  <si>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</si>
  <si>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</si>
  <si>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</si>
  <si>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</si>
  <si>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</si>
  <si>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</si>
  <si>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</si>
  <si>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</si>
  <si>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</si>
  <si>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</si>
  <si>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</si>
  <si>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</si>
  <si>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</si>
  <si>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</si>
  <si>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</si>
  <si>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</si>
  <si>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</si>
  <si>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</si>
  <si>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</si>
  <si>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</si>
  <si>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</si>
  <si>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</si>
  <si>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</si>
  <si>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</si>
  <si>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</si>
  <si>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</si>
  <si>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</si>
  <si>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</si>
  <si>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</si>
  <si>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</si>
  <si>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</si>
  <si>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</si>
  <si>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</si>
  <si>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</si>
  <si>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</si>
  <si>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</si>
  <si>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</si>
  <si>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</si>
  <si>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</si>
  <si>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</si>
  <si>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</si>
  <si>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</si>
  <si>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</si>
  <si>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</si>
  <si>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</si>
  <si>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</si>
  <si>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</si>
  <si>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</si>
  <si>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</si>
  <si>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</si>
  <si>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</si>
  <si>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</si>
  <si>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</si>
  <si>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</si>
  <si>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</si>
  <si>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</si>
  <si>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</si>
  <si>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</si>
  <si>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</si>
  <si>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</si>
  <si>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</si>
  <si>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</si>
  <si>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</si>
  <si>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</si>
  <si>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</si>
  <si>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</si>
  <si>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</si>
  <si>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</si>
  <si>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</si>
  <si>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</si>
  <si>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</si>
  <si>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</si>
  <si>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</si>
  <si>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</si>
  <si>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</si>
  <si>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</si>
  <si>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</si>
  <si>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</si>
  <si>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</si>
  <si>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</si>
  <si>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</si>
  <si>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</si>
  <si>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</si>
  <si>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</si>
  <si>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</si>
  <si>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</si>
  <si>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</si>
  <si>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</si>
  <si>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</si>
  <si>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</si>
  <si>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</si>
  <si>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</si>
  <si>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</si>
  <si>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</si>
  <si>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</si>
  <si>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</si>
  <si>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</si>
  <si>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</si>
  <si>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</si>
  <si>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</si>
  <si>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</si>
  <si>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</si>
  <si>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</si>
  <si>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</si>
  <si>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</si>
  <si>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</si>
  <si>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</si>
  <si>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</si>
  <si>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</si>
  <si>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</si>
  <si>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</si>
  <si>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</si>
  <si>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</si>
  <si>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</si>
  <si>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</si>
  <si>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</si>
  <si>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</si>
  <si>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</si>
  <si>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</si>
  <si>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</si>
  <si>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</si>
  <si>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</si>
  <si>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</si>
  <si>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</si>
  <si>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</si>
  <si>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</si>
  <si>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</si>
  <si>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</si>
  <si>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</si>
  <si>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</si>
  <si>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</si>
  <si>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</si>
  <si>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</si>
  <si>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</si>
  <si>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</si>
  <si>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</si>
  <si>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</si>
  <si>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</si>
  <si>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</si>
  <si>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</si>
  <si>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</si>
  <si>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</si>
  <si>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</si>
  <si>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</si>
  <si>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</si>
  <si>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</si>
  <si>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</si>
  <si>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</si>
  <si>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</si>
  <si>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</si>
  <si>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</si>
  <si>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</si>
  <si>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</si>
  <si>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</si>
  <si>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</si>
  <si>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</si>
  <si>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</si>
  <si>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</si>
  <si>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</si>
  <si>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</si>
  <si>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</si>
  <si>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</si>
  <si>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</si>
  <si>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</si>
  <si>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</si>
  <si>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</si>
  <si>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</si>
  <si>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</si>
  <si>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</si>
  <si>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</si>
  <si>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</si>
  <si>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</si>
  <si>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</si>
  <si>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</si>
  <si>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</si>
  <si>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</si>
  <si>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</si>
  <si>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</si>
  <si>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</si>
  <si>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</si>
  <si>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</si>
  <si>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</si>
  <si>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</si>
  <si>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</si>
  <si>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</si>
  <si>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</si>
  <si>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</si>
  <si>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</si>
  <si>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</si>
  <si>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</si>
  <si>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</si>
  <si>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</si>
  <si>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</si>
  <si>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</si>
  <si>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</si>
  <si>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</si>
  <si>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</si>
  <si>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</si>
  <si>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</si>
  <si>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</si>
  <si>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</si>
  <si>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</si>
  <si>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</si>
  <si>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</si>
  <si>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</si>
  <si>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</si>
  <si>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</si>
  <si>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</si>
  <si>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</si>
  <si>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</si>
  <si>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</si>
  <si>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</si>
  <si>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</si>
  <si>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</si>
  <si>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</si>
  <si>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</si>
  <si>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</si>
  <si>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</si>
  <si>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</si>
  <si>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</si>
  <si>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</si>
  <si>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</si>
  <si>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</si>
  <si>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</si>
  <si>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</si>
  <si>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</si>
  <si>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</si>
  <si>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</si>
  <si>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</si>
  <si>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</si>
  <si>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</si>
  <si>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</si>
  <si>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</si>
  <si>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</si>
  <si>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</si>
  <si>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</si>
  <si>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</si>
  <si>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</si>
  <si>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</si>
  <si>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</si>
  <si>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</si>
  <si>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</si>
  <si>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</si>
  <si>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</si>
  <si>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</si>
  <si>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</si>
  <si>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</si>
  <si>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</si>
  <si>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</si>
  <si>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</si>
  <si>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</si>
  <si>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</si>
  <si>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</si>
  <si>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</si>
  <si>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</si>
  <si>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</si>
  <si>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</si>
  <si>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</si>
  <si>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</si>
  <si>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</si>
  <si>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</si>
  <si>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</si>
  <si>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</si>
  <si>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</si>
  <si>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</si>
  <si>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</si>
  <si>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</si>
  <si>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</si>
  <si>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</si>
  <si>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</si>
  <si>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</si>
  <si>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</si>
  <si>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</si>
  <si>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</si>
  <si>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</si>
  <si>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</si>
  <si>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</si>
  <si>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</si>
  <si>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</si>
  <si>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</si>
  <si>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</si>
  <si>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</si>
  <si>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</si>
  <si>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</si>
  <si>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</si>
  <si>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</si>
  <si>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</si>
  <si>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</si>
  <si>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</si>
  <si>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</si>
  <si>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</si>
  <si>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</si>
  <si>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</si>
  <si>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</si>
  <si>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</si>
  <si>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</si>
  <si>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</si>
  <si>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</si>
  <si>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</si>
  <si>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</si>
  <si>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</si>
  <si>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</si>
  <si>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</si>
  <si>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</si>
  <si>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</si>
  <si>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</si>
  <si>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</si>
  <si>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</si>
  <si>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</si>
  <si>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</si>
  <si>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</si>
  <si>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</si>
  <si>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</si>
  <si>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</si>
  <si>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</si>
  <si>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</si>
  <si>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</si>
  <si>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</si>
  <si>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</si>
  <si>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</si>
  <si>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</si>
  <si>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</si>
  <si>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</si>
  <si>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</si>
  <si>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</si>
  <si>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</si>
  <si>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</si>
  <si>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</si>
  <si>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</si>
  <si>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</si>
  <si>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</si>
  <si>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</si>
  <si>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</si>
  <si>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</si>
  <si>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</si>
  <si>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</si>
  <si>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</si>
  <si>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</si>
  <si>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</si>
  <si>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</si>
  <si>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</si>
  <si>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</si>
  <si>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</si>
  <si>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</si>
  <si>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</si>
  <si>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</si>
  <si>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</si>
  <si>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</si>
  <si>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</si>
  <si>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</si>
  <si>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</si>
  <si>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</si>
  <si>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</si>
  <si>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</si>
  <si>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</si>
  <si>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</si>
  <si>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</si>
  <si>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</si>
  <si>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</si>
  <si>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</si>
  <si>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</si>
  <si>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</si>
  <si>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</si>
  <si>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</si>
  <si>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</si>
  <si>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</si>
  <si>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</si>
  <si>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</si>
  <si>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</si>
  <si>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</si>
  <si>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</si>
  <si>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</si>
  <si>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</si>
  <si>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</si>
  <si>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</si>
  <si>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</si>
  <si>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</si>
  <si>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</si>
  <si>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</si>
  <si>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</si>
  <si>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</si>
  <si>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</si>
  <si>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</si>
  <si>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</si>
  <si>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</si>
  <si>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</si>
  <si>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</si>
  <si>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</si>
  <si>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</si>
  <si>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</si>
  <si>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</si>
  <si>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</si>
  <si>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</si>
  <si>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</si>
  <si>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</si>
  <si>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</si>
  <si>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</si>
  <si>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</si>
  <si>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</si>
  <si>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</si>
  <si>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</si>
  <si>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</si>
  <si>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</si>
  <si>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</si>
  <si>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</si>
  <si>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</si>
  <si>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</si>
  <si>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</si>
  <si>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</si>
  <si>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</si>
  <si>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</si>
  <si>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</si>
  <si>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</si>
  <si>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</si>
  <si>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</si>
  <si>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</si>
  <si>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</si>
  <si>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</si>
  <si>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</si>
  <si>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</si>
  <si>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</si>
  <si>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</si>
  <si>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</si>
  <si>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</si>
  <si>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</si>
  <si>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</si>
  <si>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</si>
  <si>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</si>
  <si>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</si>
  <si>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</si>
  <si>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</si>
  <si>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</si>
  <si>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</si>
  <si>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</si>
  <si>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</si>
  <si>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</si>
  <si>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</si>
  <si>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</si>
  <si>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</si>
  <si>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</si>
  <si>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</si>
  <si>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</si>
  <si>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</si>
  <si>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</si>
  <si>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</si>
  <si>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</si>
  <si>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</si>
  <si>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</si>
  <si>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</si>
  <si>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</si>
  <si>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</si>
  <si>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</si>
  <si>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</si>
  <si>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</si>
  <si>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</si>
  <si>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</si>
  <si>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</si>
  <si>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</si>
  <si>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</si>
  <si>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</si>
  <si>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</si>
  <si>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</si>
  <si>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</si>
  <si>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</si>
  <si>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</si>
  <si>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</si>
  <si>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</si>
  <si>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</si>
  <si>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</si>
  <si>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</si>
  <si>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</si>
  <si>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</si>
  <si>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</si>
  <si>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</si>
  <si>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</si>
  <si>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</si>
  <si>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</si>
  <si>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</si>
  <si>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</si>
  <si>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</si>
  <si>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</si>
  <si>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</si>
  <si>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</si>
  <si>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</si>
  <si>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</si>
  <si>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</si>
  <si>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</si>
  <si>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</si>
  <si>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</si>
  <si>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</si>
  <si>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</si>
  <si>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</si>
  <si>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</si>
  <si>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</si>
  <si>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</si>
  <si>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</si>
  <si>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</si>
  <si>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</si>
  <si>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</si>
  <si>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</si>
  <si>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</si>
  <si>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</si>
  <si>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</si>
  <si>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</si>
  <si>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</si>
  <si>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</si>
  <si>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</si>
  <si>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</si>
  <si>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</si>
  <si>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</si>
  <si>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</si>
  <si>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</si>
  <si>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</si>
  <si>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</si>
  <si>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</si>
  <si>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</si>
  <si>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</si>
  <si>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</si>
  <si>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</si>
  <si>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</si>
  <si>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</si>
  <si>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</si>
  <si>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</si>
  <si>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</si>
  <si>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</si>
  <si>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</si>
  <si>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</si>
  <si>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</si>
  <si>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</si>
  <si>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</si>
  <si>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</si>
  <si>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</si>
  <si>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</si>
  <si>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</si>
  <si>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</si>
  <si>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</si>
  <si>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</si>
  <si>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</si>
  <si>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</si>
  <si>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</si>
  <si>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</si>
  <si>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</si>
  <si>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</si>
  <si>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</si>
  <si>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</si>
  <si>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</si>
  <si>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</si>
  <si>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</si>
  <si>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</si>
  <si>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</si>
  <si>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</si>
  <si>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</si>
  <si>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</si>
  <si>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</si>
  <si>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</si>
  <si>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</si>
  <si>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</si>
  <si>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</si>
  <si>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</si>
  <si>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</si>
  <si>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</si>
  <si>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</si>
  <si>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</si>
  <si>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</si>
  <si>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</si>
  <si>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</si>
  <si>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</si>
  <si>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</si>
  <si>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</si>
  <si>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</si>
  <si>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</si>
  <si>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</si>
  <si>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</si>
  <si>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</si>
  <si>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</si>
  <si>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</si>
  <si>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</si>
  <si>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</si>
  <si>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</si>
  <si>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</si>
  <si>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</si>
  <si>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</si>
  <si>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</si>
  <si>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</si>
  <si>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</si>
  <si>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</si>
  <si>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</si>
  <si>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</si>
  <si>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</si>
  <si>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</si>
  <si>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</si>
  <si>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</si>
  <si>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</si>
  <si>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</si>
  <si>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</si>
  <si>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</si>
  <si>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</si>
  <si>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</si>
  <si>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</si>
  <si>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</si>
  <si>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</si>
  <si>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</si>
  <si>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</si>
  <si>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</si>
  <si>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</si>
  <si>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</si>
  <si>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</si>
  <si>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</si>
  <si>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</si>
  <si>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</si>
  <si>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</si>
  <si>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</si>
  <si>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</si>
  <si>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</si>
  <si>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</si>
  <si>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</si>
  <si>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</si>
  <si>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</si>
  <si>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</si>
  <si>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</si>
  <si>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</si>
  <si>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</si>
  <si>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</si>
  <si>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</si>
  <si>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</si>
  <si>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</si>
  <si>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</si>
  <si>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</si>
  <si>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</si>
  <si>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</si>
  <si>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</si>
  <si>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</si>
  <si>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</si>
  <si>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</si>
  <si>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</si>
  <si>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</si>
  <si>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</si>
  <si>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</si>
  <si>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</si>
  <si>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</si>
  <si>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</si>
  <si>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</si>
  <si>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</si>
  <si>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</si>
  <si>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</si>
  <si>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</si>
  <si>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</si>
  <si>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</si>
  <si>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</si>
  <si>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</si>
  <si>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</si>
  <si>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</si>
  <si>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</si>
  <si>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</si>
  <si>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</si>
  <si>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</si>
  <si>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</si>
  <si>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</si>
  <si>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</si>
  <si>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</si>
  <si>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</si>
  <si>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</si>
  <si>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</si>
  <si>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</si>
  <si>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</si>
  <si>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</si>
  <si>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</si>
  <si>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</si>
  <si>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</si>
  <si>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</si>
  <si>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</si>
  <si>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</si>
  <si>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</si>
  <si>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</si>
  <si>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</si>
  <si>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</si>
  <si>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</si>
  <si>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</si>
  <si>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</si>
  <si>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</si>
  <si>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</si>
  <si>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</si>
  <si>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</si>
  <si>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</si>
  <si>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</si>
  <si>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</si>
  <si>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</si>
  <si>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</si>
  <si>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</si>
  <si>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</si>
  <si>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</si>
  <si>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</si>
  <si>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</si>
  <si>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</si>
  <si>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</si>
  <si>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</si>
  <si>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</si>
  <si>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</si>
  <si>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</si>
  <si>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</si>
  <si>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</si>
  <si>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</si>
  <si>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</si>
  <si>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</si>
  <si>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</si>
  <si>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</si>
  <si>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</si>
  <si>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</si>
  <si>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</si>
  <si>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</si>
  <si>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</si>
  <si>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</si>
  <si>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</si>
  <si>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</si>
  <si>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</si>
  <si>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</si>
  <si>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</si>
  <si>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</si>
  <si>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</si>
  <si>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</si>
  <si>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</si>
  <si>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</si>
  <si>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</si>
  <si>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</si>
  <si>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</si>
  <si>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</si>
  <si>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</si>
  <si>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</si>
  <si>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</si>
  <si>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</si>
  <si>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</si>
  <si>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</si>
  <si>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</si>
  <si>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</si>
  <si>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</si>
  <si>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</si>
  <si>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</si>
  <si>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</si>
  <si>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</si>
  <si>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</si>
  <si>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</si>
  <si>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</si>
  <si>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</si>
  <si>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</si>
  <si>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</si>
  <si>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</si>
  <si>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</si>
  <si>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</si>
  <si>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</si>
  <si>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</si>
  <si>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</si>
  <si>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</si>
  <si>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</si>
  <si>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</si>
  <si>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</si>
  <si>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</si>
  <si>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</si>
  <si>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</si>
  <si>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</si>
  <si>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</si>
  <si>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</si>
  <si>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</si>
  <si>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</si>
  <si>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</si>
  <si>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</si>
  <si>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</si>
  <si>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</si>
  <si>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</si>
  <si>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</si>
  <si>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</si>
  <si>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</si>
  <si>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</si>
  <si>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</si>
  <si>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</si>
  <si>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</si>
  <si>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</si>
  <si>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</si>
  <si>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</si>
  <si>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</si>
  <si>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</si>
  <si>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</si>
  <si>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</si>
  <si>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</si>
  <si>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</si>
  <si>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</si>
  <si>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</si>
  <si>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</si>
  <si>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</si>
  <si>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</si>
  <si>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</si>
  <si>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</si>
  <si>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</si>
  <si>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</si>
  <si>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</si>
  <si>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</si>
  <si>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</si>
  <si>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</si>
  <si>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</si>
  <si>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</si>
  <si>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</si>
  <si>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</si>
  <si>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</si>
  <si>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</si>
  <si>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</si>
  <si>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</si>
  <si>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</si>
  <si>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</si>
  <si>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</si>
  <si>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</si>
  <si>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</si>
  <si>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</si>
  <si>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</si>
  <si>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</si>
  <si>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</si>
  <si>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</si>
  <si>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</si>
  <si>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</si>
  <si>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</si>
  <si>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</si>
  <si>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</si>
  <si>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</si>
  <si>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</si>
  <si>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</si>
  <si>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</si>
  <si>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</si>
  <si>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</si>
  <si>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</si>
  <si>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</si>
  <si>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</si>
  <si>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</si>
  <si>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</si>
  <si>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</si>
  <si>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</si>
  <si>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</si>
  <si>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</si>
  <si>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</si>
  <si>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</si>
  <si>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</si>
  <si>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</si>
  <si>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</si>
  <si>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</si>
  <si>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</si>
  <si>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</si>
  <si>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</si>
  <si>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</si>
  <si>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</si>
  <si>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</si>
  <si>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</si>
  <si>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</si>
  <si>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</si>
  <si>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</si>
  <si>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</si>
  <si>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</si>
  <si>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</si>
  <si>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</si>
  <si>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</si>
  <si>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</si>
  <si>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</si>
  <si>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</si>
  <si>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</si>
  <si>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</si>
  <si>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</si>
  <si>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</si>
  <si>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</si>
  <si>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</si>
  <si>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</si>
  <si>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</si>
  <si>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</si>
  <si>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</si>
  <si>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</si>
  <si>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</si>
  <si>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</si>
  <si>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</si>
  <si>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</si>
  <si>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</si>
  <si>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</si>
  <si>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</si>
  <si>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</si>
  <si>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</si>
  <si>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</si>
  <si>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</si>
  <si>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</si>
  <si>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</si>
  <si>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</si>
  <si>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</si>
  <si>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</si>
  <si>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</si>
  <si>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</si>
  <si>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</si>
  <si>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</si>
  <si>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</si>
  <si>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</si>
  <si>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</si>
  <si>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</si>
  <si>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</si>
  <si>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</si>
  <si>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</si>
  <si>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</si>
  <si>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</si>
  <si>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</si>
  <si>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</si>
  <si>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</si>
  <si>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</si>
  <si>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</si>
  <si>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</si>
  <si>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</si>
  <si>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</si>
  <si>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</si>
  <si>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</si>
  <si>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</si>
  <si>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</si>
  <si>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</si>
  <si>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</si>
  <si>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</si>
  <si>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</si>
  <si>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</si>
  <si>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</si>
  <si>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</si>
  <si>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</si>
  <si>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</si>
  <si>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</si>
  <si>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</si>
  <si>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</si>
  <si>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</si>
  <si>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</si>
  <si>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</si>
  <si>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</si>
  <si>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</si>
  <si>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</si>
  <si>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</si>
  <si>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</si>
  <si>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</si>
  <si>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</si>
  <si>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</si>
  <si>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</si>
  <si>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</si>
  <si>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</si>
  <si>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</si>
  <si>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</si>
  <si>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</si>
  <si>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</si>
  <si>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</si>
  <si>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</si>
  <si>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</si>
  <si>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</si>
  <si>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</si>
  <si>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</si>
  <si>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</si>
  <si>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</si>
  <si>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</si>
  <si>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</si>
  <si>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</si>
  <si>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</si>
  <si>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</si>
  <si>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</si>
  <si>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</si>
  <si>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</si>
  <si>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</si>
  <si>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</si>
  <si>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</si>
  <si>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</si>
  <si>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</si>
  <si>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</si>
  <si>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</si>
  <si>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</si>
  <si>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</si>
  <si>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</si>
  <si>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</si>
  <si>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</si>
  <si>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</si>
  <si>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</si>
  <si>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</si>
  <si>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</si>
  <si>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</si>
  <si>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</si>
  <si>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</si>
  <si>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</si>
  <si>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</si>
  <si>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</si>
  <si>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</si>
  <si>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</si>
  <si>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</si>
  <si>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</si>
  <si>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</si>
  <si>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</si>
  <si>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</si>
  <si>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</si>
  <si>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</si>
  <si>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</si>
  <si>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</si>
  <si>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</si>
  <si>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</si>
  <si>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</si>
  <si>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</si>
  <si>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</si>
  <si>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</si>
  <si>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</si>
  <si>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</si>
  <si>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</si>
  <si>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</si>
  <si>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</si>
  <si>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</si>
  <si>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</si>
  <si>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</si>
  <si>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</si>
  <si>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</si>
  <si>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</si>
  <si>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</si>
  <si>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</si>
  <si>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</si>
  <si>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</si>
  <si>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</si>
  <si>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</si>
  <si>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</si>
  <si>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</si>
  <si>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</si>
  <si>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</si>
  <si>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</si>
  <si>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</si>
  <si>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</si>
  <si>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</si>
  <si>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</si>
  <si>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</si>
  <si>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</si>
  <si>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</si>
  <si>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</si>
  <si>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</si>
  <si>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</si>
  <si>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</si>
  <si>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</si>
  <si>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</si>
  <si>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</si>
  <si>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</si>
  <si>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</si>
  <si>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</si>
  <si>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</si>
  <si>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</si>
  <si>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</si>
  <si>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</si>
  <si>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</si>
  <si>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</si>
  <si>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</si>
  <si>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</si>
  <si>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</si>
  <si>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</si>
  <si>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</si>
  <si>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</si>
  <si>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</si>
  <si>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</si>
  <si>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</si>
  <si>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</si>
  <si>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</si>
  <si>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</si>
  <si>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</si>
  <si>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</si>
  <si>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</si>
  <si>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</si>
  <si>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</si>
  <si>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</si>
  <si>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</si>
  <si>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</si>
  <si>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</si>
  <si>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</si>
  <si>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</si>
  <si>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</si>
  <si>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</si>
  <si>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</si>
  <si>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</si>
  <si>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</si>
  <si>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</si>
  <si>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</si>
  <si>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</si>
  <si>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</si>
  <si>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</si>
  <si>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</si>
  <si>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</si>
  <si>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</si>
  <si>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</si>
  <si>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</si>
  <si>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</si>
  <si>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</si>
  <si>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</si>
  <si>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</si>
  <si>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</si>
  <si>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</si>
  <si>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</si>
  <si>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</si>
  <si>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</si>
  <si>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</si>
  <si>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</si>
  <si>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</si>
  <si>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</si>
  <si>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</si>
  <si>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</si>
  <si>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</si>
  <si>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</si>
  <si>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</si>
  <si>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</si>
  <si>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</si>
  <si>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</si>
  <si>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</si>
  <si>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</si>
  <si>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</si>
  <si>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</si>
  <si>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</si>
  <si>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</si>
  <si>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</si>
  <si>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</si>
  <si>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</si>
  <si>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</si>
  <si>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</si>
  <si>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</si>
  <si>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</si>
  <si>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</si>
  <si>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</si>
  <si>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</si>
  <si>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</si>
  <si>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</si>
  <si>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</si>
  <si>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</si>
  <si>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</si>
  <si>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</si>
  <si>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</si>
  <si>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</si>
  <si>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</si>
  <si>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</si>
  <si>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</si>
  <si>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</si>
  <si>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</si>
  <si>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</si>
  <si>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</si>
  <si>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</si>
  <si>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</si>
  <si>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</si>
  <si>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</si>
  <si>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</si>
  <si>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</si>
  <si>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</si>
  <si>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</si>
  <si>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</si>
  <si>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</si>
  <si>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</si>
  <si>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</si>
  <si>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</si>
  <si>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</si>
  <si>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</si>
  <si>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</si>
  <si>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</si>
  <si>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</si>
  <si>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</si>
  <si>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</si>
  <si>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</si>
  <si>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</si>
  <si>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</si>
  <si>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</si>
  <si>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</si>
  <si>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</si>
  <si>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</si>
  <si>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</si>
  <si>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</si>
  <si>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</si>
  <si>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</si>
  <si>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</si>
  <si>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</si>
  <si>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</si>
  <si>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</si>
  <si>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</si>
  <si>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</si>
  <si>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</si>
  <si>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</si>
  <si>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</si>
  <si>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</si>
  <si>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</si>
  <si>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</si>
  <si>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</si>
  <si>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</si>
  <si>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</si>
  <si>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</si>
  <si>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</si>
  <si>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</si>
  <si>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</si>
  <si>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</si>
  <si>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</si>
  <si>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</si>
  <si>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</si>
  <si>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</si>
  <si>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</si>
  <si>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</si>
  <si>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</si>
  <si>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</si>
  <si>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</si>
  <si>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</si>
  <si>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</si>
  <si>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</si>
  <si>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</si>
  <si>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</si>
  <si>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</si>
  <si>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</si>
  <si>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</si>
  <si>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</si>
  <si>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</si>
  <si>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</si>
  <si>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</si>
  <si>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</si>
  <si>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</si>
  <si>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</si>
  <si>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</si>
  <si>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</si>
  <si>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</si>
  <si>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</si>
  <si>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</si>
  <si>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</si>
  <si>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</si>
  <si>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</si>
  <si>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</si>
  <si>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</si>
  <si>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</si>
  <si>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</si>
  <si>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</si>
  <si>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</si>
  <si>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</si>
  <si>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</si>
  <si>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</si>
  <si>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</si>
  <si>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</si>
  <si>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</si>
  <si>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</si>
  <si>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</si>
  <si>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</si>
  <si>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</si>
  <si>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</si>
  <si>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</si>
  <si>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</si>
  <si>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</si>
  <si>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</si>
  <si>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</si>
  <si>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</si>
  <si>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</si>
  <si>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</si>
  <si>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</si>
  <si>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</si>
  <si>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</si>
  <si>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</si>
  <si>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</si>
  <si>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</si>
  <si>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</si>
  <si>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</si>
  <si>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</si>
  <si>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</si>
  <si>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</si>
  <si>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</si>
  <si>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</si>
  <si>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</si>
  <si>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</si>
  <si>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</si>
  <si>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</si>
  <si>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</si>
  <si>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</si>
  <si>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</si>
  <si>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</si>
  <si>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</si>
  <si>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</si>
  <si>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</si>
  <si>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</si>
  <si>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</si>
  <si>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</si>
  <si>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</si>
  <si>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</si>
  <si>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</si>
  <si>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</si>
  <si>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</si>
  <si>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</si>
  <si>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</si>
  <si>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</si>
  <si>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</si>
  <si>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</si>
  <si>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</si>
  <si>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</si>
  <si>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</si>
  <si>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</si>
  <si>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</si>
  <si>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</si>
  <si>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</si>
  <si>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</si>
  <si>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</si>
  <si>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</si>
  <si>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</si>
  <si>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</si>
  <si>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</si>
  <si>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</si>
  <si>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</si>
  <si>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</si>
  <si>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</si>
  <si>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</si>
  <si>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</si>
  <si>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</si>
  <si>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</si>
  <si>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</si>
  <si>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</si>
  <si>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</si>
  <si>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</si>
  <si>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</si>
  <si>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</si>
  <si>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</si>
  <si>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</si>
  <si>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</si>
  <si>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</si>
  <si>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</si>
  <si>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</si>
  <si>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</si>
  <si>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</si>
  <si>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</si>
  <si>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</si>
  <si>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</si>
  <si>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</si>
  <si>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</si>
  <si>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</si>
  <si>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</si>
  <si>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</si>
  <si>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</si>
  <si>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</si>
  <si>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</si>
  <si>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</si>
  <si>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</si>
  <si>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</si>
  <si>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</si>
  <si>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</si>
  <si>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</si>
  <si>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</si>
  <si>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</si>
  <si>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</si>
  <si>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</si>
  <si>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</si>
  <si>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</si>
  <si>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</si>
  <si>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</si>
  <si>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</si>
  <si>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</si>
  <si>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</si>
  <si>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</si>
  <si>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</si>
  <si>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</si>
  <si>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</si>
  <si>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</si>
  <si>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</si>
  <si>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</si>
  <si>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</si>
  <si>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</si>
  <si>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</si>
  <si>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</si>
  <si>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</si>
  <si>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</si>
  <si>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</si>
  <si>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</si>
  <si>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</si>
  <si>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</si>
  <si>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</si>
  <si>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</si>
  <si>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</si>
  <si>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</si>
  <si>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</si>
  <si>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</si>
  <si>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</si>
  <si>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</si>
  <si>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</si>
  <si>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</si>
  <si>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</si>
  <si>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</si>
  <si>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</si>
  <si>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</si>
  <si>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</si>
  <si>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</si>
  <si>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</si>
  <si>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</si>
  <si>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</si>
  <si>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</si>
  <si>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</si>
  <si>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</si>
  <si>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</si>
  <si>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</si>
  <si>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</si>
  <si>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</si>
  <si>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</si>
  <si>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</si>
  <si>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</si>
  <si>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</si>
  <si>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</si>
  <si>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</si>
  <si>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</si>
  <si>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</si>
  <si>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</si>
  <si>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</si>
  <si>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</si>
  <si>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</si>
  <si>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</si>
  <si>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</si>
  <si>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</si>
  <si>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</si>
  <si>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</si>
  <si>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</si>
  <si>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</si>
  <si>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</si>
  <si>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</si>
  <si>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</si>
  <si>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</si>
  <si>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</si>
  <si>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</si>
  <si>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</si>
  <si>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</si>
  <si>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</si>
  <si>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</si>
  <si>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</si>
  <si>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</si>
  <si>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</si>
  <si>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</si>
  <si>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</si>
  <si>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</si>
  <si>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</si>
  <si>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</si>
  <si>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</si>
  <si>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</si>
  <si>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</si>
  <si>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</si>
  <si>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</si>
  <si>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</si>
  <si>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</si>
  <si>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</si>
  <si>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</si>
  <si>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</si>
  <si>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</si>
  <si>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</si>
  <si>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</si>
  <si>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</si>
  <si>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</si>
  <si>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</si>
  <si>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</si>
  <si>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</si>
  <si>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</si>
  <si>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</si>
  <si>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</si>
  <si>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</si>
  <si>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</si>
  <si>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</si>
  <si>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</si>
  <si>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</si>
  <si>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</si>
  <si>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</si>
  <si>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</si>
  <si>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</si>
  <si>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</si>
  <si>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</si>
  <si>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</si>
  <si>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</si>
  <si>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</si>
  <si>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</si>
  <si>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</si>
  <si>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</si>
  <si>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</si>
  <si>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</si>
  <si>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</si>
  <si>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</si>
  <si>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</si>
  <si>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</si>
  <si>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</si>
  <si>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</si>
  <si>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</si>
  <si>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</si>
  <si>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</si>
  <si>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</si>
  <si>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</si>
  <si>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</si>
  <si>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</si>
  <si>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</si>
  <si>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</si>
  <si>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</si>
  <si>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</si>
  <si>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</si>
  <si>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</si>
  <si>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</si>
  <si>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</si>
  <si>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</si>
  <si>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</si>
  <si>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</si>
  <si>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</si>
  <si>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</si>
  <si>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</si>
  <si>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</si>
  <si>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</si>
  <si>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</si>
  <si>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</si>
  <si>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</si>
  <si>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</si>
  <si>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</si>
  <si>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</si>
  <si>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</si>
  <si>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</si>
  <si>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</si>
  <si>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</si>
  <si>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</si>
  <si>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</si>
  <si>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</si>
  <si>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</si>
  <si>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</si>
  <si>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</si>
  <si>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</si>
  <si>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</si>
  <si>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</si>
  <si>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</si>
  <si>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</si>
  <si>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</si>
  <si>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</si>
  <si>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</si>
  <si>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</si>
  <si>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</si>
  <si>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</si>
  <si>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</si>
  <si>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</si>
  <si>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</si>
  <si>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</si>
  <si>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</si>
  <si>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</si>
  <si>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</si>
  <si>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</si>
  <si>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</si>
  <si>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</si>
  <si>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</si>
  <si>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</si>
  <si>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</si>
  <si>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</si>
  <si>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</si>
  <si>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</si>
  <si>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</si>
  <si>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</si>
  <si>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</si>
  <si>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</si>
  <si>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</si>
  <si>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</si>
  <si>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</si>
  <si>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</si>
  <si>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</si>
  <si>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</si>
  <si>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</si>
  <si>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</si>
  <si>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</si>
  <si>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</si>
  <si>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</si>
  <si>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</si>
  <si>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</si>
  <si>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</si>
  <si>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</si>
  <si>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</si>
  <si>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</si>
  <si>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</si>
  <si>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</si>
  <si>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</si>
  <si>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</si>
  <si>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</si>
  <si>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</si>
  <si>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</si>
  <si>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</si>
  <si>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</si>
  <si>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</si>
  <si>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</si>
  <si>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</si>
  <si>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</si>
  <si>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</si>
  <si>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</si>
  <si>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</si>
  <si>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</si>
  <si>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</si>
  <si>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</si>
  <si>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</si>
  <si>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</si>
  <si>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</si>
  <si>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</si>
  <si>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</si>
  <si>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</si>
  <si>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</si>
  <si>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</si>
  <si>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</si>
  <si>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</si>
  <si>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</si>
  <si>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</si>
  <si>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</si>
  <si>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</si>
  <si>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</si>
  <si>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</si>
  <si>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</si>
  <si>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</si>
  <si>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</si>
  <si>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</si>
  <si>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</si>
  <si>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</si>
  <si>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</si>
  <si>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</si>
  <si>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</si>
  <si>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</si>
  <si>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</si>
  <si>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</si>
  <si>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</si>
  <si>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</si>
  <si>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</si>
  <si>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</si>
  <si>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</si>
  <si>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</si>
  <si>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</si>
  <si>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</si>
  <si>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</si>
  <si>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</si>
  <si>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</si>
  <si>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</si>
  <si>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</si>
  <si>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</si>
  <si>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</si>
  <si>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</si>
  <si>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</si>
  <si>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</si>
  <si>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</si>
  <si>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</si>
  <si>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</si>
  <si>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</si>
  <si>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</si>
  <si>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</si>
  <si>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</si>
  <si>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</si>
  <si>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</si>
  <si>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</si>
  <si>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</si>
  <si>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</si>
  <si>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</si>
  <si>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</si>
  <si>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</si>
  <si>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</si>
  <si>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</si>
  <si>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</si>
  <si>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</si>
  <si>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</si>
  <si>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</si>
  <si>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</si>
  <si>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</si>
  <si>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</si>
  <si>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</si>
  <si>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</si>
  <si>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</si>
  <si>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</si>
  <si>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</si>
  <si>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</si>
  <si>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</si>
  <si>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</si>
  <si>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</si>
  <si>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</si>
  <si>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</si>
  <si>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</si>
  <si>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</si>
  <si>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</si>
  <si>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</si>
  <si>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</si>
  <si>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</si>
  <si>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</si>
  <si>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</si>
  <si>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</si>
  <si>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</si>
  <si>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</si>
  <si>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</si>
  <si>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</si>
  <si>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</si>
  <si>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</si>
  <si>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</si>
  <si>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</si>
  <si>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</si>
  <si>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</si>
  <si>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</si>
  <si>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</si>
  <si>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</si>
  <si>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</si>
  <si>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</si>
  <si>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</si>
  <si>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</si>
  <si>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</si>
  <si>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</si>
  <si>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</si>
  <si>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</si>
  <si>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</si>
  <si>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</si>
  <si>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</si>
  <si>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</si>
  <si>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</si>
  <si>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</si>
  <si>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</si>
  <si>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</si>
  <si>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</si>
  <si>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</si>
  <si>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</si>
  <si>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</si>
  <si>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</si>
  <si>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</si>
  <si>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</si>
  <si>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</si>
  <si>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</si>
  <si>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</si>
  <si>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</si>
  <si>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</si>
  <si>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</si>
  <si>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</si>
  <si>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</si>
  <si>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</si>
  <si>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</si>
  <si>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</si>
  <si>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</si>
  <si>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</si>
  <si>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</si>
  <si>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</si>
  <si>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</si>
  <si>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</si>
  <si>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</si>
  <si>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</si>
  <si>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</si>
  <si>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</si>
  <si>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</si>
  <si>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</si>
  <si>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</si>
  <si>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</si>
  <si>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</si>
  <si>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</si>
  <si>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</si>
  <si>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</si>
  <si>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</si>
  <si>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</si>
  <si>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</si>
  <si>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</si>
  <si>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</si>
  <si>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</si>
  <si>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</si>
  <si>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</si>
  <si>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</si>
  <si>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</si>
  <si>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</si>
  <si>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</si>
  <si>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</si>
  <si>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</si>
  <si>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</si>
  <si>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</si>
  <si>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</si>
  <si>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</si>
  <si>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</si>
  <si>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</si>
  <si>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</si>
  <si>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</si>
  <si>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</si>
  <si>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</si>
  <si>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</si>
  <si>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</si>
  <si>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</si>
  <si>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</si>
  <si>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</si>
  <si>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</si>
  <si>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</si>
  <si>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</si>
  <si>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</si>
  <si>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</si>
  <si>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</si>
  <si>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</si>
  <si>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</si>
  <si>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</si>
  <si>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</si>
  <si>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</si>
  <si>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</si>
  <si>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</si>
  <si>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</si>
  <si>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</si>
  <si>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</si>
  <si>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</si>
  <si>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</si>
  <si>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</si>
  <si>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</si>
  <si>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</si>
  <si>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</si>
  <si>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</si>
  <si>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</si>
  <si>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</si>
  <si>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</si>
  <si>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</si>
  <si>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</si>
  <si>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</si>
  <si>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</si>
  <si>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</si>
  <si>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</si>
  <si>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</si>
  <si>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</si>
  <si>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</si>
  <si>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</si>
  <si>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</si>
  <si>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</si>
  <si>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</si>
  <si>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</si>
  <si>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</si>
  <si>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</si>
  <si>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</si>
  <si>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</si>
  <si>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</si>
  <si>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</si>
  <si>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</si>
  <si>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</si>
  <si>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</si>
  <si>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</si>
  <si>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</si>
  <si>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</si>
  <si>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</si>
  <si>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</si>
  <si>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</si>
  <si>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</si>
  <si>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</si>
  <si>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</si>
  <si>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</si>
  <si>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</si>
  <si>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</si>
  <si>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</si>
  <si>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</si>
  <si>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</si>
  <si>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</si>
  <si>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</si>
  <si>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</si>
  <si>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</si>
  <si>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</si>
  <si>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</si>
  <si>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</si>
  <si>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</si>
  <si>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</si>
  <si>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</si>
  <si>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</si>
  <si>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</si>
  <si>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</si>
  <si>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</si>
  <si>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</si>
  <si>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</si>
  <si>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</si>
  <si>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</si>
  <si>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</si>
  <si>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</si>
  <si>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</si>
  <si>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</si>
  <si>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</si>
  <si>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</si>
  <si>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</si>
  <si>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</si>
  <si>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</si>
  <si>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</si>
  <si>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</si>
  <si>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</si>
  <si>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</si>
  <si>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</si>
  <si>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</si>
  <si>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</si>
  <si>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</si>
  <si>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</si>
  <si>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</si>
  <si>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</si>
  <si>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</si>
  <si>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</si>
  <si>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</si>
  <si>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</si>
  <si>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</si>
  <si>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</si>
  <si>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</si>
  <si>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</si>
  <si>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</si>
  <si>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</si>
  <si>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</si>
  <si>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</si>
  <si>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</si>
  <si>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</si>
  <si>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</si>
  <si>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</si>
  <si>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</si>
  <si>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</si>
  <si>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</si>
  <si>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</si>
  <si>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</si>
  <si>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</si>
  <si>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</si>
  <si>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</si>
  <si>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</si>
  <si>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</si>
  <si>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</si>
  <si>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</si>
  <si>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</si>
  <si>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</si>
  <si>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</si>
  <si>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</si>
  <si>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</si>
  <si>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</si>
  <si>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</si>
  <si>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</si>
  <si>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</si>
  <si>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</si>
  <si>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</si>
  <si>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</si>
  <si>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</si>
  <si>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</si>
  <si>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</si>
  <si>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</si>
  <si>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</si>
  <si>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</si>
  <si>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</si>
  <si>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</si>
  <si>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</si>
  <si>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</si>
  <si>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</si>
  <si>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</si>
  <si>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</si>
  <si>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</si>
  <si>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</si>
  <si>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</si>
  <si>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</si>
  <si>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</si>
  <si>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</si>
  <si>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</si>
  <si>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</si>
  <si>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</si>
  <si>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</si>
  <si>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</si>
  <si>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</si>
  <si>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</si>
  <si>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</si>
  <si>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</si>
  <si>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</si>
  <si>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</si>
  <si>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</si>
  <si>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</si>
  <si>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</si>
  <si>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</si>
  <si>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</si>
  <si>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</si>
  <si>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</si>
  <si>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</si>
  <si>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</si>
  <si>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</si>
  <si>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</si>
  <si>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</si>
  <si>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</si>
  <si>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</si>
  <si>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</si>
  <si>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</si>
  <si>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</si>
  <si>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</si>
  <si>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</si>
  <si>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</si>
  <si>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</si>
  <si>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</si>
  <si>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</si>
  <si>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</si>
  <si>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</si>
  <si>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</si>
  <si>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</si>
  <si>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</si>
  <si>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</si>
  <si>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</si>
  <si>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</si>
  <si>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</si>
  <si>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</si>
  <si>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</si>
  <si>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</si>
  <si>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</si>
  <si>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</si>
  <si>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</si>
  <si>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</si>
  <si>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</si>
  <si>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</si>
  <si>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</si>
  <si>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</si>
  <si>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</si>
  <si>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</si>
  <si>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</si>
  <si>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</si>
  <si>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</si>
  <si>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</si>
  <si>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</si>
  <si>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</si>
  <si>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</si>
  <si>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</si>
  <si>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</si>
  <si>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</si>
  <si>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</si>
  <si>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</si>
  <si>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</si>
  <si>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</si>
  <si>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</si>
  <si>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</si>
  <si>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</si>
  <si>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</si>
  <si>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</si>
  <si>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</si>
  <si>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</si>
  <si>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</si>
  <si>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</si>
  <si>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</si>
  <si>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</si>
  <si>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</si>
  <si>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</si>
  <si>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</si>
  <si>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</si>
  <si>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</si>
  <si>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</si>
  <si>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</si>
  <si>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</si>
  <si>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</si>
  <si>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</si>
  <si>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</si>
  <si>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</si>
  <si>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</si>
  <si>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</si>
  <si>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</si>
  <si>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</si>
  <si>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</si>
  <si>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</si>
  <si>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</si>
  <si>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</si>
  <si>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</si>
  <si>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</si>
  <si>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</si>
  <si>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</si>
  <si>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</si>
  <si>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</si>
  <si>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</si>
  <si>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</si>
  <si>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</si>
  <si>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</si>
  <si>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</si>
  <si>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</si>
  <si>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</si>
  <si>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</si>
  <si>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</si>
  <si>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</si>
  <si>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</si>
  <si>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</si>
  <si>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</si>
  <si>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</si>
  <si>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</si>
  <si>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</si>
  <si>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</si>
  <si>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</si>
  <si>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</si>
  <si>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</si>
  <si>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</si>
  <si>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</si>
  <si>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</si>
  <si>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</si>
  <si>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</si>
  <si>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</si>
  <si>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</si>
  <si>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</si>
  <si>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</si>
  <si>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</si>
  <si>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</si>
  <si>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</si>
  <si>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</si>
  <si>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</si>
  <si>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</si>
  <si>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</si>
  <si>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</si>
  <si>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</si>
  <si>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</si>
  <si>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</si>
  <si>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</si>
  <si>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</si>
  <si>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</si>
  <si>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</si>
  <si>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</si>
  <si>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</si>
  <si>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</si>
  <si>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</si>
  <si>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</si>
  <si>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</si>
  <si>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</si>
  <si>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</si>
  <si>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</si>
  <si>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</si>
  <si>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</si>
  <si>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</si>
  <si>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</si>
  <si>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</si>
  <si>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</si>
  <si>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</si>
  <si>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</si>
  <si>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</si>
  <si>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</si>
  <si>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</si>
  <si>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</si>
  <si>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</si>
  <si>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</si>
  <si>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</si>
  <si>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</si>
  <si>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</si>
  <si>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</si>
  <si>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</si>
  <si>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</si>
  <si>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</si>
  <si>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</si>
  <si>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</si>
  <si>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</si>
  <si>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</si>
  <si>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</si>
  <si>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</si>
  <si>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</si>
  <si>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</si>
  <si>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</si>
  <si>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</si>
  <si>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</si>
  <si>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</si>
  <si>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</si>
  <si>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</si>
  <si>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</si>
  <si>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</si>
  <si>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</si>
  <si>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</si>
  <si>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</si>
  <si>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</si>
  <si>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</si>
  <si>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</si>
  <si>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</si>
  <si>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</si>
  <si>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</si>
  <si>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</si>
  <si>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</si>
  <si>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</si>
  <si>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</si>
  <si>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</si>
  <si>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</si>
  <si>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</si>
  <si>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</si>
  <si>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</si>
  <si>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</si>
  <si>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</si>
  <si>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</si>
  <si>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</si>
  <si>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</si>
  <si>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</si>
  <si>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</si>
  <si>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</si>
  <si>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</si>
  <si>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</si>
  <si>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</si>
  <si>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</si>
  <si>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</si>
  <si>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</si>
  <si>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</si>
  <si>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</si>
  <si>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</si>
  <si>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</si>
  <si>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</si>
  <si>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</si>
  <si>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</si>
  <si>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</si>
  <si>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</si>
  <si>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</si>
  <si>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</si>
  <si>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</si>
  <si>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</si>
  <si>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</si>
  <si>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</si>
  <si>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</si>
  <si>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</si>
  <si>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</si>
  <si>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</si>
  <si>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</si>
  <si>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</si>
  <si>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</si>
  <si>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</si>
  <si>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</si>
  <si>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</si>
  <si>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</si>
  <si>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</si>
  <si>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</si>
  <si>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</si>
  <si>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</si>
  <si>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</si>
  <si>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</si>
  <si>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</si>
  <si>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</si>
  <si>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</si>
  <si>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</si>
  <si>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</si>
  <si>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</si>
  <si>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</si>
  <si>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</si>
  <si>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</si>
  <si>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</si>
  <si>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</si>
  <si>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</si>
  <si>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</si>
  <si>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</si>
  <si>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</si>
  <si>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</si>
  <si>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</si>
  <si>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</si>
  <si>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</si>
  <si>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</si>
  <si>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</si>
  <si>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</si>
  <si>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</si>
  <si>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</si>
  <si>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</si>
  <si>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</si>
  <si>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</si>
  <si>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</si>
  <si>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</si>
  <si>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</si>
  <si>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</si>
  <si>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</si>
  <si>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</si>
  <si>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</si>
  <si>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</si>
  <si>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</si>
  <si>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</si>
  <si>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</si>
  <si>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</si>
  <si>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</si>
  <si>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</si>
  <si>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</si>
  <si>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</si>
  <si>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</si>
  <si>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</si>
  <si>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</si>
  <si>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</si>
  <si>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</si>
  <si>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</si>
  <si>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</si>
  <si>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</si>
  <si>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</si>
  <si>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</si>
  <si>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</si>
  <si>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</si>
  <si>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</si>
  <si>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</si>
  <si>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</si>
  <si>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</si>
  <si>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</si>
  <si>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</si>
  <si>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</si>
  <si>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</si>
  <si>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</si>
  <si>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</si>
  <si>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</si>
  <si>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</si>
  <si>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</si>
  <si>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</si>
  <si>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</si>
  <si>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</si>
  <si>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</si>
  <si>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</si>
  <si>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</si>
  <si>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</si>
  <si>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</si>
  <si>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</si>
  <si>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</si>
  <si>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</si>
  <si>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</si>
  <si>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</si>
  <si>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</si>
  <si>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</si>
  <si>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</si>
  <si>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</si>
  <si>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</si>
  <si>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</si>
  <si>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</si>
  <si>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</si>
  <si>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</si>
  <si>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</si>
  <si>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</si>
  <si>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</si>
  <si>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</si>
  <si>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</si>
  <si>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</si>
  <si>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</si>
  <si>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</si>
  <si>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</si>
  <si>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</si>
  <si>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</si>
  <si>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</si>
  <si>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</si>
  <si>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</si>
  <si>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</si>
  <si>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</si>
  <si>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</si>
  <si>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</si>
  <si>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</si>
  <si>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</si>
  <si>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</si>
  <si>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</si>
  <si>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</si>
  <si>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</si>
  <si>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</si>
  <si>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</si>
  <si>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</si>
  <si>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</si>
  <si>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</si>
  <si>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</si>
  <si>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</si>
  <si>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</si>
  <si>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</si>
  <si>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</si>
  <si>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</si>
  <si>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</si>
  <si>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</si>
  <si>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</si>
  <si>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</si>
  <si>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</si>
  <si>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</si>
  <si>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</si>
  <si>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</si>
  <si>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</si>
  <si>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</si>
  <si>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</si>
  <si>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</si>
  <si>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</si>
  <si>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</si>
  <si>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</si>
  <si>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</si>
  <si>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</si>
  <si>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</si>
  <si>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</si>
  <si>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</si>
  <si>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</si>
  <si>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</si>
  <si>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</si>
  <si>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</si>
  <si>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</si>
  <si>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</si>
  <si>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</si>
  <si>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</si>
  <si>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</si>
  <si>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</si>
  <si>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</si>
  <si>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</si>
  <si>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</si>
  <si>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</si>
  <si>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</si>
  <si>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</si>
  <si>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</si>
  <si>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</si>
  <si>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</si>
  <si>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</si>
  <si>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</si>
  <si>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</si>
  <si>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</si>
  <si>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</si>
  <si>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</si>
  <si>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</si>
  <si>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</si>
  <si>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</si>
  <si>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</si>
  <si>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</si>
  <si>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</si>
  <si>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</si>
  <si>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</si>
  <si>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</si>
  <si>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</si>
  <si>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</si>
  <si>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</si>
  <si>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</si>
  <si>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</si>
  <si>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</si>
  <si>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</si>
  <si>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</si>
  <si>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</si>
  <si>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</si>
  <si>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</si>
  <si>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</si>
  <si>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</si>
  <si>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</si>
  <si>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</si>
  <si>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</si>
  <si>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</si>
  <si>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</si>
  <si>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</si>
  <si>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</si>
  <si>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</si>
  <si>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</si>
  <si>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</si>
  <si>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</si>
  <si>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</si>
  <si>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</si>
  <si>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</si>
  <si>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</si>
  <si>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</si>
  <si>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</si>
  <si>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</si>
  <si>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</si>
  <si>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</si>
  <si>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</si>
  <si>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</si>
  <si>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</si>
  <si>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</si>
  <si>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</si>
  <si>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</si>
  <si>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</si>
  <si>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</si>
  <si>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</si>
  <si>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</si>
  <si>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</si>
  <si>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</si>
  <si>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</si>
  <si>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</si>
  <si>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</si>
  <si>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</si>
  <si>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</si>
  <si>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</si>
  <si>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</si>
  <si>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</si>
  <si>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</si>
  <si>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</si>
  <si>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</si>
  <si>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</si>
  <si>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</si>
  <si>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</si>
  <si>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</si>
  <si>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</si>
  <si>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</si>
  <si>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</si>
  <si>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</si>
  <si>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</si>
  <si>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</si>
  <si>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</si>
  <si>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</si>
  <si>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</si>
  <si>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</si>
  <si>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</si>
  <si>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</si>
  <si>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</si>
  <si>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</si>
  <si>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</si>
  <si>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</si>
  <si>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</si>
  <si>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</si>
  <si>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</si>
  <si>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</si>
  <si>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</si>
  <si>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</si>
  <si>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</si>
  <si>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</si>
  <si>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</si>
  <si>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</si>
  <si>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</si>
  <si>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</si>
  <si>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</si>
  <si>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</si>
  <si>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</si>
  <si>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</si>
  <si>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</si>
  <si>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</si>
  <si>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</si>
  <si>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</si>
  <si>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</si>
  <si>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</si>
  <si>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</si>
  <si>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</si>
  <si>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</si>
  <si>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</si>
  <si>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</si>
  <si>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</si>
  <si>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</si>
  <si>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</si>
  <si>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</si>
  <si>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</si>
  <si>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</si>
  <si>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</si>
  <si>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</si>
  <si>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</si>
  <si>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</si>
  <si>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</si>
  <si>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</si>
  <si>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</si>
  <si>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</si>
  <si>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</si>
  <si>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</si>
  <si>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</si>
  <si>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</si>
  <si>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</si>
  <si>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</si>
  <si>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</si>
  <si>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</si>
  <si>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</si>
  <si>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</si>
  <si>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</si>
  <si>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</si>
  <si>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</si>
  <si>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</si>
  <si>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</si>
  <si>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</si>
  <si>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</si>
  <si>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</si>
  <si>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</si>
  <si>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</si>
  <si>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</si>
  <si>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</si>
  <si>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</si>
  <si>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</si>
  <si>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</si>
  <si>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</si>
  <si>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</si>
  <si>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</si>
  <si>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</si>
  <si>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</si>
  <si>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</si>
  <si>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</si>
  <si>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</si>
  <si>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</si>
  <si>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</si>
  <si>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</si>
  <si>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</si>
  <si>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</si>
  <si>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</si>
  <si>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</si>
  <si>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</si>
  <si>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</si>
  <si>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</si>
  <si>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</si>
  <si>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</si>
  <si>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</si>
  <si>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</si>
  <si>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</si>
  <si>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</si>
  <si>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</si>
  <si>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</si>
  <si>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</si>
  <si>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</si>
  <si>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</si>
  <si>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</si>
  <si>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</si>
  <si>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</si>
  <si>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</si>
  <si>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</si>
  <si>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</si>
  <si>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</si>
  <si>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</si>
  <si>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</si>
  <si>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</si>
  <si>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</si>
  <si>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</si>
  <si>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</si>
  <si>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</si>
  <si>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</si>
  <si>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</si>
  <si>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</si>
  <si>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</si>
  <si>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</si>
  <si>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</si>
  <si>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</si>
  <si>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</si>
  <si>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</si>
  <si>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</si>
  <si>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</si>
  <si>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</si>
  <si>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</si>
  <si>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</si>
  <si>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</si>
  <si>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</si>
  <si>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</si>
  <si>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</si>
  <si>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</si>
  <si>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</si>
  <si>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</si>
  <si>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</si>
  <si>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</si>
  <si>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</si>
  <si>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</si>
  <si>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</si>
  <si>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</si>
  <si>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</si>
  <si>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</si>
  <si>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</si>
  <si>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</si>
  <si>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</si>
  <si>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</si>
  <si>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</si>
  <si>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</si>
  <si>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</si>
  <si>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</si>
  <si>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</si>
  <si>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</si>
  <si>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</si>
  <si>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</si>
  <si>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</si>
  <si>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</si>
  <si>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</si>
  <si>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</si>
  <si>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</si>
  <si>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</si>
  <si>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</si>
  <si>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</si>
  <si>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</si>
  <si>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</si>
  <si>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</si>
  <si>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</si>
  <si>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</si>
  <si>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</si>
  <si>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</si>
  <si>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</si>
  <si>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</si>
  <si>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</si>
  <si>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</si>
  <si>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</si>
  <si>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</si>
  <si>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</si>
  <si>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</si>
  <si>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</si>
  <si>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</si>
  <si>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</si>
  <si>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</si>
  <si>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</si>
  <si>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</si>
  <si>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</si>
  <si>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</si>
  <si>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</si>
  <si>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</si>
  <si>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</si>
  <si>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</si>
  <si>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</si>
  <si>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</si>
  <si>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</si>
  <si>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</si>
  <si>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</si>
  <si>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</si>
  <si>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</si>
  <si>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</si>
  <si>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</si>
  <si>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</si>
  <si>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</si>
  <si>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</si>
  <si>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</si>
  <si>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</si>
  <si>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</si>
  <si>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</si>
  <si>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</si>
  <si>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</si>
  <si>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</si>
  <si>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</si>
  <si>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</si>
  <si>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</si>
  <si>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</si>
  <si>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</si>
  <si>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</si>
  <si>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</si>
  <si>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</si>
  <si>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</si>
  <si>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</si>
  <si>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</si>
  <si>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</si>
  <si>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</si>
  <si>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</si>
  <si>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</si>
  <si>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</si>
  <si>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</si>
  <si>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</si>
  <si>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</si>
  <si>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</si>
  <si>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</si>
  <si>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</si>
  <si>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</si>
  <si>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</si>
  <si>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</si>
  <si>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</si>
  <si>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</si>
  <si>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</si>
  <si>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</si>
  <si>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</si>
  <si>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</si>
  <si>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</si>
  <si>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</si>
  <si>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</si>
  <si>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</si>
  <si>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</si>
  <si>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</si>
  <si>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</si>
  <si>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</si>
  <si>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</si>
  <si>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</si>
  <si>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</si>
  <si>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</si>
  <si>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</si>
  <si>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</si>
  <si>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</si>
  <si>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</si>
  <si>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</si>
  <si>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</si>
  <si>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</si>
  <si>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</si>
  <si>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</si>
  <si>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</si>
  <si>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</si>
  <si>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</si>
  <si>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</si>
  <si>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</si>
  <si>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</si>
  <si>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</si>
  <si>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</si>
  <si>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</si>
  <si>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</si>
  <si>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</si>
  <si>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</si>
  <si>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</si>
  <si>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</si>
  <si>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</si>
  <si>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</si>
  <si>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</si>
  <si>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</si>
  <si>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</si>
  <si>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</si>
  <si>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</si>
  <si>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</si>
  <si>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</si>
  <si>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</si>
  <si>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</si>
  <si>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</si>
  <si>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</si>
  <si>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</si>
  <si>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</si>
  <si>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</si>
  <si>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</si>
  <si>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</si>
  <si>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</si>
  <si>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</si>
  <si>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</si>
  <si>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</si>
  <si>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</si>
  <si>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</si>
  <si>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</si>
  <si>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</si>
  <si>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</si>
  <si>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</si>
  <si>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</si>
  <si>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</si>
  <si>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</si>
  <si>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</si>
  <si>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</si>
  <si>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</si>
  <si>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</si>
  <si>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</si>
  <si>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</si>
  <si>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</si>
  <si>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</si>
  <si>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</si>
  <si>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</si>
  <si>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</si>
  <si>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</si>
  <si>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</si>
  <si>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</si>
  <si>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</si>
  <si>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</si>
  <si>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</si>
  <si>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</si>
  <si>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</si>
  <si>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</si>
  <si>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</si>
  <si>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</si>
  <si>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</si>
  <si>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</si>
  <si>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</si>
  <si>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</si>
  <si>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</si>
  <si>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</si>
  <si>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</si>
  <si>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</si>
  <si>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</si>
  <si>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</si>
  <si>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</si>
  <si>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</si>
  <si>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</si>
  <si>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</si>
  <si>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</si>
  <si>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</si>
  <si>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</si>
  <si>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</si>
  <si>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</si>
  <si>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</si>
  <si>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</si>
  <si>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</si>
  <si>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</si>
  <si>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</si>
  <si>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</si>
  <si>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</si>
  <si>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</si>
  <si>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</si>
  <si>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</si>
  <si>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</si>
  <si>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</si>
  <si>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</si>
  <si>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</si>
  <si>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</si>
  <si>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</si>
  <si>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</si>
  <si>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</si>
  <si>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</si>
  <si>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</si>
  <si>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</si>
  <si>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</si>
  <si>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</si>
  <si>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</si>
  <si>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</si>
  <si>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</si>
  <si>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</si>
  <si>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</si>
  <si>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</si>
  <si>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</si>
  <si>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</si>
  <si>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</si>
  <si>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</si>
  <si>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</si>
  <si>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</si>
  <si>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</si>
  <si>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</si>
  <si>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</si>
  <si>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</si>
  <si>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</si>
  <si>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</si>
  <si>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</si>
  <si>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</si>
  <si>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</si>
  <si>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</si>
  <si>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</si>
  <si>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</si>
  <si>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</si>
  <si>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</si>
  <si>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</si>
  <si>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</si>
  <si>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</si>
  <si>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</si>
  <si>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</si>
  <si>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</si>
  <si>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</si>
  <si>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</si>
  <si>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</si>
  <si>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</si>
  <si>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</si>
  <si>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</si>
  <si>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</si>
  <si>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</si>
  <si>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</si>
  <si>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</si>
  <si>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</si>
  <si>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</si>
  <si>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</si>
  <si>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</si>
  <si>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</si>
  <si>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</si>
  <si>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</si>
  <si>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</si>
  <si>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</si>
  <si>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</si>
  <si>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</si>
  <si>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</si>
  <si>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</si>
  <si>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</si>
  <si>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</si>
  <si>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</si>
  <si>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</si>
  <si>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</si>
  <si>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</si>
  <si>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</si>
  <si>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</si>
  <si>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</si>
  <si>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</si>
  <si>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</si>
  <si>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</si>
  <si>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</si>
  <si>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</si>
  <si>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</si>
  <si>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</si>
  <si>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</si>
  <si>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</si>
  <si>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</si>
  <si>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</si>
  <si>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</si>
  <si>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</si>
  <si>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</si>
  <si>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</si>
  <si>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</si>
  <si>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</si>
  <si>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</si>
  <si>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</si>
  <si>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</si>
  <si>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</si>
  <si>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</si>
  <si>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</si>
  <si>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</si>
  <si>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</si>
  <si>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</si>
  <si>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</si>
  <si>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</si>
  <si>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</si>
  <si>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</si>
  <si>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</si>
  <si>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</si>
  <si>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</si>
  <si>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</si>
  <si>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</si>
  <si>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</si>
  <si>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</si>
  <si>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</si>
  <si>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</si>
  <si>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</si>
  <si>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</si>
  <si>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</si>
  <si>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</si>
  <si>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</si>
  <si>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</si>
  <si>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</si>
  <si>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</si>
  <si>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</si>
  <si>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</si>
  <si>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</si>
  <si>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</si>
  <si>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</si>
  <si>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</si>
  <si>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</si>
  <si>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</si>
  <si>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</si>
  <si>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</si>
  <si>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</si>
  <si>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</si>
  <si>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</si>
  <si>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</si>
  <si>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</si>
  <si>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</si>
  <si>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</si>
  <si>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</si>
  <si>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</si>
  <si>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</si>
  <si>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</si>
  <si>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</si>
  <si>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</si>
  <si>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</si>
  <si>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</si>
  <si>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</si>
  <si>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</si>
  <si>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</si>
  <si>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</si>
  <si>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</si>
  <si>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</si>
  <si>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</si>
  <si>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</si>
  <si>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</si>
  <si>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</si>
  <si>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</si>
  <si>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</si>
  <si>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</si>
  <si>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</si>
  <si>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</si>
  <si>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</si>
  <si>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</si>
  <si>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</si>
  <si>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</si>
  <si>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</si>
  <si>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</si>
  <si>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</si>
  <si>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</si>
  <si>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</si>
  <si>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</si>
  <si>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</si>
  <si>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</si>
  <si>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</si>
  <si>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</si>
  <si>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</si>
  <si>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</si>
  <si>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</si>
  <si>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</si>
  <si>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</si>
  <si>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</si>
  <si>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</si>
  <si>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</si>
  <si>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</si>
  <si>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</si>
  <si>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</si>
  <si>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</si>
  <si>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</si>
  <si>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</si>
  <si>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</si>
  <si>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</si>
  <si>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</si>
  <si>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</si>
  <si>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</si>
  <si>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</si>
  <si>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</si>
  <si>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</si>
  <si>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</si>
  <si>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</si>
  <si>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</si>
  <si>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</si>
  <si>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</si>
  <si>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</si>
  <si>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</si>
  <si>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</si>
  <si>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</si>
  <si>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</si>
  <si>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</si>
  <si>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</si>
  <si>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</si>
  <si>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</si>
  <si>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</si>
  <si>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</si>
  <si>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</si>
  <si>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</si>
  <si>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</si>
  <si>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</si>
  <si>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</si>
  <si>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</si>
  <si>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</si>
  <si>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</si>
  <si>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</si>
  <si>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</si>
  <si>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</si>
  <si>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</si>
  <si>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</si>
  <si>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</si>
  <si>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</si>
  <si>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</si>
  <si>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</si>
  <si>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</si>
  <si>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</si>
  <si>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</si>
  <si>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</si>
  <si>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</si>
  <si>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</si>
  <si>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</si>
  <si>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</si>
  <si>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</si>
  <si>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</si>
  <si>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</si>
  <si>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</si>
  <si>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</si>
  <si>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</si>
  <si>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</si>
  <si>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</si>
  <si>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</si>
  <si>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</si>
  <si>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</si>
  <si>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</si>
  <si>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</si>
  <si>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</si>
  <si>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</si>
  <si>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</si>
  <si>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</si>
  <si>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</si>
  <si>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</si>
  <si>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</si>
  <si>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</si>
  <si>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</si>
  <si>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</si>
  <si>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</si>
  <si>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</si>
  <si>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</si>
  <si>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</si>
  <si>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</si>
  <si>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</si>
  <si>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</si>
  <si>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</si>
  <si>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</si>
  <si>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</si>
  <si>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</si>
  <si>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</si>
  <si>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</si>
  <si>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</si>
  <si>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</si>
  <si>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</si>
  <si>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</si>
  <si>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</si>
  <si>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</si>
  <si>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</si>
  <si>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</si>
  <si>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</si>
  <si>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</si>
  <si>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</si>
  <si>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</si>
  <si>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</si>
  <si>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</si>
  <si>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</si>
  <si>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</si>
  <si>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</si>
  <si>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</si>
  <si>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</si>
  <si>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</si>
  <si>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</si>
  <si>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</si>
  <si>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</si>
  <si>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</si>
  <si>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</si>
  <si>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</si>
  <si>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</si>
  <si>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</si>
  <si>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</si>
  <si>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</si>
  <si>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</si>
  <si>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</si>
  <si>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</si>
  <si>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</si>
  <si>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</si>
  <si>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</si>
  <si>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</si>
  <si>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</si>
  <si>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</si>
  <si>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</si>
  <si>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</si>
  <si>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</si>
  <si>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</si>
  <si>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</si>
  <si>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</si>
  <si>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</si>
  <si>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</si>
  <si>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</si>
  <si>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</si>
  <si>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</si>
  <si>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</si>
  <si>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</si>
  <si>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</si>
  <si>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</si>
  <si>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</si>
  <si>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</si>
  <si>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</si>
  <si>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</si>
  <si>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</si>
  <si>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</si>
  <si>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</si>
  <si>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</si>
  <si>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</si>
  <si>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</si>
  <si>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</si>
  <si>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</si>
  <si>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</si>
  <si>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</si>
  <si>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</si>
  <si>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</si>
  <si>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</si>
  <si>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</si>
  <si>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</si>
  <si>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</si>
  <si>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</si>
  <si>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</si>
  <si>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</si>
  <si>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</si>
  <si>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</si>
  <si>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</si>
  <si>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</si>
  <si>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</si>
  <si>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</si>
  <si>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</si>
  <si>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</si>
  <si>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</si>
  <si>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</si>
  <si>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</si>
  <si>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</si>
  <si>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</si>
  <si>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</si>
  <si>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</si>
  <si>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</si>
  <si>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</si>
  <si>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</si>
  <si>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</si>
  <si>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</si>
  <si>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</si>
  <si>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</si>
  <si>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</si>
  <si>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</si>
  <si>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</si>
  <si>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</si>
  <si>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</si>
  <si>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</si>
  <si>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</si>
  <si>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</si>
  <si>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</si>
  <si>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</si>
  <si>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</si>
  <si>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</si>
  <si>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</si>
  <si>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</si>
  <si>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</si>
  <si>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</si>
  <si>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</si>
  <si>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</si>
  <si>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</si>
  <si>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</si>
  <si>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</si>
  <si>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</si>
  <si>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</si>
  <si>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</si>
  <si>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</si>
  <si>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</si>
  <si>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</si>
  <si>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</si>
  <si>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</si>
  <si>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</si>
  <si>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</si>
  <si>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</si>
  <si>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</si>
  <si>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</si>
  <si>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</si>
  <si>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</si>
  <si>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</si>
  <si>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</si>
  <si>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</si>
  <si>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</si>
  <si>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</si>
  <si>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</si>
  <si>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</si>
  <si>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</si>
  <si>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</si>
  <si>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</si>
  <si>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</si>
  <si>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</si>
  <si>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</si>
  <si>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</si>
  <si>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</si>
  <si>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</si>
  <si>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</si>
  <si>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</si>
  <si>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</si>
  <si>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</si>
  <si>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</si>
  <si>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</si>
  <si>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</si>
  <si>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</si>
  <si>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</si>
  <si>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</si>
  <si>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</si>
  <si>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</si>
  <si>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</si>
  <si>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</si>
  <si>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</si>
  <si>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</si>
  <si>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</si>
  <si>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</si>
  <si>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</si>
  <si>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</si>
  <si>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</si>
  <si>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</si>
  <si>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</si>
  <si>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</si>
  <si>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</si>
  <si>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</si>
  <si>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</si>
  <si>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</si>
  <si>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</si>
  <si>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</si>
  <si>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</si>
  <si>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</si>
  <si>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</si>
  <si>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</si>
  <si>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</si>
  <si>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</si>
  <si>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</si>
  <si>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</si>
  <si>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</si>
  <si>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</si>
  <si>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</si>
  <si>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</si>
  <si>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</si>
  <si>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</si>
  <si>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</si>
  <si>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</si>
  <si>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</si>
  <si>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</si>
  <si>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</si>
  <si>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</si>
  <si>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</si>
  <si>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</si>
  <si>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</si>
  <si>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</si>
  <si>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</si>
  <si>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</si>
  <si>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</si>
  <si>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</si>
  <si>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</si>
  <si>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</si>
  <si>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</si>
  <si>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</si>
  <si>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</si>
  <si>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</si>
  <si>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</si>
  <si>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</si>
  <si>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</si>
  <si>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</si>
  <si>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</si>
  <si>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</si>
  <si>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</si>
  <si>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</si>
  <si>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</si>
  <si>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</si>
  <si>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</si>
  <si>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</si>
  <si>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</si>
  <si>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</si>
  <si>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</si>
  <si>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</si>
  <si>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</si>
  <si>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</si>
  <si>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</si>
  <si>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</si>
  <si>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</si>
  <si>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</si>
  <si>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</si>
  <si>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</si>
  <si>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</si>
  <si>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</si>
  <si>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</si>
  <si>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</si>
  <si>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</si>
  <si>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</si>
  <si>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</si>
  <si>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</si>
  <si>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</si>
  <si>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</si>
  <si>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</si>
  <si>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</si>
  <si>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</si>
  <si>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</si>
  <si>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</si>
  <si>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</si>
  <si>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</si>
  <si>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</si>
  <si>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</si>
  <si>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</si>
  <si>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</si>
  <si>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</si>
  <si>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</si>
  <si>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</si>
  <si>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</si>
  <si>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</si>
  <si>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</si>
  <si>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</si>
  <si>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</si>
  <si>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</si>
  <si>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</si>
  <si>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</si>
  <si>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</si>
  <si>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</si>
  <si>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</si>
  <si>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</si>
  <si>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</si>
  <si>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</si>
  <si>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</si>
  <si>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</si>
  <si>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</si>
  <si>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</si>
  <si>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</si>
  <si>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</si>
  <si>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</si>
  <si>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</si>
  <si>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</si>
  <si>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</si>
  <si>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</si>
  <si>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</si>
  <si>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</si>
  <si>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</si>
  <si>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</si>
  <si>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</si>
  <si>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</si>
  <si>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</si>
  <si>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</si>
  <si>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</si>
  <si>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</si>
  <si>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</si>
  <si>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</si>
  <si>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</si>
  <si>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</si>
  <si>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</si>
  <si>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</si>
  <si>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</si>
  <si>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</si>
  <si>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</si>
  <si>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</si>
  <si>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</si>
  <si>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</si>
  <si>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</si>
  <si>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</si>
  <si>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</si>
  <si>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</si>
  <si>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</si>
  <si>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</si>
  <si>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</si>
  <si>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</si>
  <si>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</si>
  <si>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</si>
  <si>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</si>
  <si>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</si>
  <si>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</si>
  <si>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</si>
  <si>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</si>
  <si>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</si>
  <si>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</si>
  <si>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</si>
  <si>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</si>
  <si>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</si>
  <si>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</si>
  <si>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</si>
  <si>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</si>
  <si>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</si>
  <si>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</si>
  <si>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</si>
  <si>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</si>
  <si>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</si>
  <si>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</si>
  <si>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</si>
  <si>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</si>
  <si>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</si>
  <si>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</si>
  <si>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</si>
  <si>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</si>
  <si>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</si>
  <si>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</si>
  <si>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</si>
  <si>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</si>
  <si>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</si>
  <si>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</si>
  <si>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</si>
  <si>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</si>
  <si>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</si>
  <si>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</si>
  <si>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</si>
  <si>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</si>
  <si>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</si>
  <si>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</si>
  <si>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</si>
  <si>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</si>
  <si>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</si>
  <si>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</si>
  <si>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</si>
  <si>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</si>
  <si>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</si>
  <si>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</si>
  <si>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</si>
  <si>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</si>
  <si>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</si>
  <si>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</si>
  <si>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</si>
  <si>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</si>
  <si>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</si>
  <si>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</si>
  <si>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</si>
  <si>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</si>
  <si>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</si>
  <si>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</si>
  <si>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</si>
  <si>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</si>
  <si>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</si>
  <si>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</si>
  <si>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</si>
  <si>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</si>
  <si>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</si>
  <si>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</si>
  <si>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</si>
  <si>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</si>
  <si>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</si>
  <si>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</si>
  <si>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</si>
  <si>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</si>
  <si>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</si>
  <si>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</si>
  <si>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</si>
  <si>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</si>
  <si>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</si>
  <si>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</si>
  <si>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</si>
  <si>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</si>
  <si>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</si>
  <si>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</si>
  <si>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</si>
  <si>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</si>
  <si>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</si>
  <si>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</si>
  <si>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</si>
  <si>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</si>
  <si>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</si>
  <si>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</si>
  <si>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</si>
  <si>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</si>
  <si>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</si>
  <si>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</si>
  <si>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</si>
  <si>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</si>
  <si>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</si>
  <si>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</si>
  <si>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</si>
  <si>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</si>
  <si>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</si>
  <si>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</si>
  <si>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</si>
  <si>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</si>
  <si>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</si>
  <si>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</si>
  <si>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</si>
  <si>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</si>
  <si>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</si>
  <si>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</si>
  <si>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</si>
  <si>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</si>
  <si>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</si>
  <si>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</si>
  <si>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</si>
  <si>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</si>
  <si>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</si>
  <si>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</si>
  <si>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</si>
  <si>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</si>
  <si>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</si>
  <si>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</si>
  <si>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</si>
  <si>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</si>
  <si>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</si>
  <si>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</si>
  <si>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</si>
  <si>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</si>
  <si>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</si>
  <si>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</si>
  <si>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</si>
  <si>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</si>
  <si>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</si>
  <si>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</si>
  <si>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</si>
  <si>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</si>
  <si>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</si>
  <si>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</si>
  <si>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</si>
  <si>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</si>
  <si>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</si>
  <si>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</si>
  <si>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</si>
  <si>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</si>
  <si>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</si>
  <si>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</si>
  <si>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</si>
  <si>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</si>
  <si>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</si>
  <si>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</si>
  <si>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</si>
  <si>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</si>
  <si>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</si>
  <si>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</si>
  <si>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</si>
  <si>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</si>
  <si>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</si>
  <si>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</si>
  <si>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</si>
  <si>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</si>
  <si>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</si>
  <si>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</si>
  <si>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</si>
  <si>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</si>
  <si>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</si>
  <si>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</si>
  <si>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</si>
  <si>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</si>
  <si>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</si>
  <si>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</si>
  <si>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</si>
  <si>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</si>
  <si>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</si>
  <si>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</si>
  <si>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</si>
  <si>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</si>
  <si>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</si>
  <si>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</si>
  <si>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</si>
  <si>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</si>
  <si>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</si>
  <si>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</si>
  <si>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</si>
  <si>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</si>
  <si>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</si>
  <si>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</si>
  <si>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</si>
  <si>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</si>
  <si>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</si>
  <si>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</si>
  <si>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</si>
  <si>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</si>
  <si>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</si>
  <si>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</si>
  <si>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</si>
  <si>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</si>
  <si>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</si>
  <si>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</si>
  <si>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</si>
  <si>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</si>
  <si>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</si>
  <si>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</si>
  <si>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</si>
  <si>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</si>
  <si>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</si>
  <si>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</si>
  <si>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</si>
  <si>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</si>
  <si>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</si>
  <si>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</si>
  <si>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</si>
  <si>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</si>
  <si>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</si>
  <si>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</si>
  <si>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</si>
  <si>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</si>
  <si>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</si>
  <si>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</si>
  <si>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</si>
  <si>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</si>
  <si>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</si>
  <si>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</si>
  <si>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</si>
  <si>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</si>
  <si>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</si>
  <si>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</si>
  <si>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</si>
  <si>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</si>
  <si>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</si>
  <si>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</si>
  <si>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</si>
  <si>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</si>
  <si>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</si>
  <si>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</si>
  <si>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</si>
  <si>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</si>
  <si>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</si>
  <si>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</si>
  <si>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</si>
  <si>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</si>
  <si>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</si>
  <si>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</si>
  <si>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</si>
  <si>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</si>
  <si>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</si>
  <si>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</si>
  <si>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</si>
  <si>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</si>
  <si>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</si>
  <si>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</si>
  <si>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</si>
  <si>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</si>
  <si>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</si>
  <si>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</si>
  <si>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</si>
  <si>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</si>
  <si>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</si>
  <si>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</si>
  <si>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</si>
  <si>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</si>
  <si>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</si>
  <si>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</si>
  <si>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</si>
  <si>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</si>
  <si>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</si>
  <si>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</si>
  <si>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</si>
  <si>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</si>
  <si>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</si>
  <si>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</si>
  <si>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</si>
  <si>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</si>
  <si>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</si>
  <si>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</si>
  <si>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</si>
  <si>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</si>
  <si>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</si>
  <si>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</si>
  <si>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</si>
  <si>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</si>
  <si>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</si>
  <si>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</si>
  <si>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</si>
  <si>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</si>
  <si>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</si>
  <si>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</si>
  <si>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</si>
  <si>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</si>
  <si>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</si>
  <si>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</si>
  <si>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</si>
  <si>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</si>
  <si>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</si>
  <si>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</si>
  <si>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</si>
  <si>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</si>
  <si>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</si>
  <si>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</si>
  <si>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</si>
  <si>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</si>
  <si>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</si>
  <si>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</si>
  <si>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</si>
  <si>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</si>
  <si>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</si>
  <si>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</si>
  <si>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</si>
  <si>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</si>
  <si>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</si>
  <si>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</si>
  <si>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</si>
  <si>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</si>
  <si>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</si>
  <si>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</si>
  <si>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</si>
  <si>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</si>
  <si>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</si>
  <si>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</si>
  <si>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</si>
  <si>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</si>
  <si>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</si>
  <si>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</si>
  <si>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</si>
  <si>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</si>
  <si>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</si>
  <si>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</si>
  <si>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</si>
  <si>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</si>
  <si>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</si>
  <si>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</si>
  <si>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</si>
  <si>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</si>
  <si>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</si>
  <si>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</si>
  <si>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</si>
  <si>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</si>
  <si>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</si>
  <si>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</si>
  <si>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</si>
  <si>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</si>
  <si>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</si>
  <si>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</si>
  <si>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</si>
  <si>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</si>
  <si>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</si>
  <si>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</si>
  <si>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</si>
  <si>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</si>
  <si>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</si>
  <si>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</si>
  <si>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</si>
  <si>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</si>
  <si>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</si>
  <si>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</si>
  <si>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</si>
  <si>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</si>
  <si>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</si>
  <si>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</si>
  <si>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</si>
  <si>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</si>
  <si>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</si>
  <si>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</si>
  <si>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</si>
  <si>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</si>
  <si>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</si>
  <si>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</si>
  <si>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</si>
  <si>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</si>
  <si>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</si>
  <si>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</si>
  <si>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</si>
  <si>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</si>
  <si>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</si>
  <si>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</si>
  <si>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</si>
  <si>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</si>
  <si>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</si>
  <si>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</si>
  <si>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</si>
  <si>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</si>
  <si>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</si>
  <si>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</si>
  <si>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</si>
  <si>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</si>
  <si>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</si>
  <si>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</si>
  <si>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</si>
  <si>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</si>
  <si>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</si>
  <si>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</si>
  <si>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</si>
  <si>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</si>
  <si>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</si>
  <si>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</si>
  <si>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</si>
  <si>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</si>
  <si>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</si>
  <si>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</si>
  <si>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</si>
  <si>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</si>
  <si>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</si>
  <si>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</si>
  <si>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</si>
  <si>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</si>
  <si>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</si>
  <si>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</si>
  <si>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</si>
  <si>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</si>
  <si>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</si>
  <si>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</si>
  <si>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</si>
  <si>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</si>
  <si>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</si>
  <si>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</si>
  <si>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</si>
  <si>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</si>
  <si>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</si>
  <si>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</si>
  <si>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</si>
  <si>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</si>
  <si>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</si>
  <si>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</si>
  <si>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</si>
  <si>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</si>
  <si>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</si>
  <si>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</si>
  <si>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</si>
  <si>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</si>
  <si>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</si>
  <si>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</si>
  <si>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</si>
  <si>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</si>
  <si>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</si>
  <si>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</si>
  <si>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</si>
  <si>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</si>
  <si>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</si>
  <si>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</si>
  <si>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</si>
  <si>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</si>
  <si>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</si>
  <si>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</si>
  <si>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</si>
  <si>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</si>
  <si>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</si>
  <si>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</si>
  <si>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</si>
  <si>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</si>
  <si>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</si>
  <si>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</si>
  <si>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</si>
  <si>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</si>
  <si>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</si>
  <si>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</si>
  <si>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</si>
  <si>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</si>
  <si>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</si>
  <si>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</si>
  <si>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</si>
  <si>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</si>
  <si>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</si>
  <si>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</si>
  <si>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</si>
  <si>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</si>
  <si>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</si>
  <si>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</si>
  <si>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</si>
  <si>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</si>
  <si>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</si>
  <si>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</si>
  <si>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</si>
  <si>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</si>
  <si>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</si>
  <si>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</si>
  <si>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</si>
  <si>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</si>
  <si>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</si>
  <si>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</si>
  <si>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</si>
  <si>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</si>
  <si>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</si>
  <si>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</si>
  <si>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</si>
  <si>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</si>
  <si>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</si>
  <si>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</si>
  <si>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</si>
  <si>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</si>
  <si>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</si>
  <si>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</si>
  <si>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</si>
  <si>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</si>
  <si>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</si>
  <si>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</si>
  <si>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</si>
  <si>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</si>
  <si>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</si>
  <si>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</si>
  <si>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</si>
  <si>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</si>
  <si>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</si>
  <si>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</si>
  <si>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</si>
  <si>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</si>
  <si>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</si>
  <si>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</si>
  <si>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</si>
  <si>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</si>
  <si>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</si>
  <si>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</si>
  <si>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</si>
  <si>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</si>
  <si>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</si>
  <si>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</si>
  <si>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</si>
  <si>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</si>
  <si>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</si>
  <si>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</si>
  <si>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</si>
  <si>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</si>
  <si>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</si>
  <si>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</si>
  <si>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</si>
  <si>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</si>
  <si>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</si>
  <si>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</si>
  <si>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</si>
  <si>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</si>
  <si>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</si>
  <si>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</si>
  <si>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</si>
  <si>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</si>
  <si>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</si>
  <si>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</si>
  <si>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</si>
  <si>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</si>
  <si>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</si>
  <si>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</si>
  <si>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</si>
  <si>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</si>
  <si>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</si>
  <si>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</si>
  <si>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</si>
  <si>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</si>
  <si>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</si>
  <si>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</si>
  <si>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</si>
  <si>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</si>
  <si>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</si>
  <si>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</si>
  <si>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</si>
  <si>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</si>
  <si>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</si>
  <si>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</si>
  <si>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</si>
  <si>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</si>
  <si>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</si>
  <si>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</si>
  <si>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</si>
  <si>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</si>
  <si>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</si>
  <si>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</si>
  <si>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</si>
  <si>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</si>
  <si>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</si>
  <si>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</si>
  <si>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</si>
  <si>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</si>
  <si>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</si>
  <si>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</si>
  <si>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</si>
  <si>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</si>
  <si>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</si>
  <si>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</si>
  <si>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</si>
  <si>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</si>
  <si>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</si>
  <si>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</si>
  <si>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</si>
  <si>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</si>
  <si>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</si>
  <si>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</si>
  <si>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</si>
  <si>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</si>
  <si>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</si>
  <si>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</si>
  <si>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</si>
  <si>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</si>
  <si>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</si>
  <si>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</si>
  <si>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</si>
  <si>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</si>
  <si>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</si>
  <si>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</si>
  <si>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</si>
  <si>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</si>
  <si>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</si>
  <si>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</si>
  <si>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</si>
  <si>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</si>
  <si>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</si>
  <si>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</si>
  <si>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</si>
  <si>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</si>
  <si>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</si>
  <si>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</si>
  <si>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</si>
  <si>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</si>
  <si>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</si>
  <si>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</si>
  <si>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</si>
  <si>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</si>
  <si>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</si>
  <si>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</si>
  <si>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</si>
  <si>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</si>
  <si>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</si>
  <si>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</si>
  <si>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</si>
  <si>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</si>
  <si>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</si>
  <si>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</si>
  <si>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</si>
  <si>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</si>
  <si>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</si>
  <si>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</si>
  <si>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</si>
  <si>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</si>
  <si>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</si>
  <si>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</si>
  <si>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</si>
  <si>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</si>
  <si>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</si>
  <si>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</si>
  <si>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</si>
  <si>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</si>
  <si>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</si>
  <si>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</si>
  <si>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</si>
  <si>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</si>
  <si>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</si>
  <si>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</si>
  <si>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</si>
  <si>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</si>
  <si>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</si>
  <si>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</si>
  <si>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</si>
  <si>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</si>
  <si>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</si>
  <si>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</si>
  <si>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</si>
  <si>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</si>
  <si>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</si>
  <si>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</si>
  <si>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</si>
  <si>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</si>
  <si>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</si>
  <si>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</si>
  <si>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</si>
  <si>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</si>
  <si>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</si>
  <si>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</si>
  <si>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</si>
  <si>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</si>
  <si>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</si>
  <si>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</si>
  <si>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</si>
  <si>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</si>
  <si>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</si>
  <si>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</si>
  <si>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</si>
  <si>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</si>
  <si>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</si>
  <si>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</si>
  <si>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</si>
  <si>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</si>
  <si>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</si>
  <si>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</si>
  <si>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</si>
  <si>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</si>
  <si>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</si>
  <si>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</si>
  <si>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</si>
  <si>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</si>
  <si>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</si>
  <si>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</si>
  <si>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</si>
  <si>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</si>
  <si>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</si>
  <si>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</si>
  <si>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</si>
  <si>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</si>
  <si>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</si>
  <si>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</si>
  <si>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</si>
  <si>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</si>
  <si>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</si>
  <si>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</si>
  <si>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</si>
  <si>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</si>
  <si>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</si>
  <si>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</si>
  <si>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</si>
  <si>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</si>
  <si>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</si>
  <si>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</si>
  <si>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</si>
  <si>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</si>
  <si>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</si>
  <si>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</si>
  <si>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</si>
  <si>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</si>
  <si>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</si>
  <si>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</si>
  <si>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</si>
  <si>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</si>
  <si>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</si>
  <si>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</si>
  <si>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</si>
  <si>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</si>
  <si>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</si>
  <si>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</si>
  <si>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</si>
  <si>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</si>
  <si>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</si>
  <si>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</si>
  <si>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</si>
  <si>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</si>
  <si>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</si>
  <si>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</si>
  <si>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</si>
  <si>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</si>
  <si>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</si>
  <si>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</si>
  <si>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</si>
  <si>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</si>
  <si>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</si>
  <si>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</si>
  <si>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</si>
  <si>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</si>
  <si>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</si>
  <si>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</si>
  <si>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</si>
  <si>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</si>
  <si>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</si>
  <si>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</si>
  <si>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</si>
  <si>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</si>
  <si>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</si>
  <si>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</si>
  <si>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</si>
  <si>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</si>
  <si>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</si>
  <si>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</si>
  <si>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</si>
  <si>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</si>
  <si>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</si>
  <si>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</si>
  <si>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</si>
  <si>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</si>
  <si>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</si>
  <si>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</si>
  <si>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</si>
  <si>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</si>
  <si>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</si>
  <si>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</si>
  <si>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</si>
  <si>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</si>
  <si>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</si>
  <si>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</si>
  <si>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</si>
  <si>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</si>
  <si>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</si>
  <si>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</si>
  <si>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</si>
  <si>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</si>
  <si>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</si>
  <si>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</si>
  <si>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</si>
  <si>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</si>
  <si>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</si>
  <si>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</si>
  <si>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</si>
  <si>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</si>
  <si>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</si>
  <si>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</si>
  <si>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</si>
  <si>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</si>
  <si>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</si>
  <si>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</si>
  <si>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</si>
  <si>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</si>
  <si>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</si>
  <si>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</si>
  <si>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</si>
  <si>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</si>
  <si>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</si>
  <si>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</si>
  <si>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</si>
  <si>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</si>
  <si>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</si>
  <si>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</si>
  <si>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</si>
  <si>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</si>
  <si>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</si>
  <si>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</si>
  <si>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</si>
  <si>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</si>
  <si>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</si>
  <si>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</si>
  <si>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</si>
  <si>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</si>
  <si>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</si>
  <si>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</si>
  <si>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</si>
  <si>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</si>
  <si>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</si>
  <si>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</si>
  <si>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</si>
  <si>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</si>
  <si>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</si>
  <si>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</si>
  <si>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</si>
  <si>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</si>
  <si>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</si>
  <si>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</si>
  <si>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</si>
  <si>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</si>
  <si>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</si>
  <si>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</si>
  <si>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</si>
  <si>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</si>
  <si>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</si>
  <si>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</si>
  <si>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</si>
  <si>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</si>
  <si>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</si>
  <si>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</si>
  <si>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</si>
  <si>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</si>
  <si>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</si>
  <si>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</si>
  <si>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</si>
  <si>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</si>
  <si>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</si>
  <si>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</si>
  <si>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</si>
  <si>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</si>
  <si>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</si>
  <si>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</si>
  <si>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</si>
  <si>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</si>
  <si>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</si>
  <si>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</si>
  <si>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</si>
  <si>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</si>
  <si>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</si>
  <si>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</si>
  <si>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</si>
  <si>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</si>
  <si>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</si>
  <si>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</si>
  <si>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</si>
  <si>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</si>
  <si>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</si>
  <si>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</si>
  <si>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</si>
  <si>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</si>
  <si>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</si>
  <si>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</si>
  <si>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</si>
  <si>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</si>
  <si>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</si>
  <si>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</si>
  <si>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</si>
  <si>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</si>
  <si>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</si>
  <si>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</si>
  <si>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</si>
  <si>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</si>
  <si>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</si>
  <si>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</si>
  <si>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</si>
  <si>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</si>
  <si>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</si>
  <si>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</si>
  <si>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</si>
  <si>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</si>
  <si>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</si>
  <si>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</si>
  <si>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</si>
  <si>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</si>
  <si>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</si>
  <si>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</si>
  <si>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</si>
  <si>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</si>
  <si>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</si>
  <si>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</si>
  <si>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</si>
  <si>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</si>
  <si>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</si>
  <si>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</si>
  <si>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</si>
  <si>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</si>
  <si>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</si>
  <si>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</si>
  <si>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</si>
  <si>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</si>
  <si>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</si>
  <si>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</si>
  <si>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</si>
  <si>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</si>
  <si>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</si>
  <si>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</si>
  <si>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</si>
  <si>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</si>
  <si>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</si>
  <si>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</si>
  <si>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</si>
  <si>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</si>
  <si>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</si>
  <si>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</si>
  <si>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</si>
  <si>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</si>
  <si>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</si>
  <si>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</si>
  <si>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</si>
  <si>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</si>
  <si>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</si>
  <si>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</si>
  <si>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</si>
  <si>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</si>
  <si>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</si>
  <si>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</si>
  <si>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</si>
  <si>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</si>
  <si>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</si>
  <si>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</si>
  <si>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</si>
  <si>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</si>
  <si>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</si>
  <si>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</si>
  <si>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</si>
  <si>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</si>
  <si>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</si>
  <si>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</si>
  <si>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</si>
  <si>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</si>
  <si>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</si>
  <si>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</si>
  <si>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</si>
  <si>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</si>
  <si>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</si>
  <si>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</si>
  <si>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</si>
  <si>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</si>
  <si>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</si>
  <si>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</si>
  <si>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</si>
  <si>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</si>
  <si>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</si>
  <si>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</si>
  <si>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</si>
  <si>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</si>
  <si>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</si>
  <si>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</si>
  <si>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</si>
  <si>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</si>
  <si>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</si>
  <si>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</si>
  <si>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</si>
  <si>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</si>
  <si>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</si>
  <si>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</si>
  <si>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</si>
  <si>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</si>
  <si>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</si>
  <si>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</si>
  <si>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</si>
  <si>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</si>
  <si>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</si>
  <si>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</si>
  <si>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</si>
  <si>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</si>
  <si>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</si>
  <si>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</si>
  <si>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</si>
  <si>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</si>
  <si>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</si>
  <si>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</si>
  <si>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</si>
  <si>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</si>
  <si>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</si>
  <si>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</si>
  <si>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</si>
  <si>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</si>
  <si>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</si>
  <si>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</si>
  <si>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</si>
  <si>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</si>
  <si>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</si>
  <si>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</si>
  <si>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</si>
  <si>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</si>
  <si>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</si>
  <si>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</si>
  <si>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</si>
  <si>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</si>
  <si>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</si>
  <si>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</si>
  <si>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</si>
  <si>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</si>
  <si>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</si>
  <si>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</si>
  <si>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</si>
  <si>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</si>
  <si>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</si>
  <si>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</si>
  <si>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</si>
  <si>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</si>
  <si>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</si>
  <si>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</si>
  <si>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</si>
  <si>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</si>
  <si>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</si>
  <si>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</si>
  <si>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</si>
  <si>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</si>
  <si>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</si>
  <si>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</si>
  <si>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</si>
  <si>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</si>
  <si>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</si>
  <si>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</si>
  <si>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</si>
  <si>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</si>
  <si>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</si>
  <si>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</si>
  <si>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</si>
  <si>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</si>
  <si>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</si>
  <si>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</si>
  <si>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</si>
  <si>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</si>
  <si>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</si>
  <si>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</si>
  <si>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</si>
  <si>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</si>
  <si>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</si>
  <si>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</si>
  <si>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</si>
  <si>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</si>
  <si>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</si>
  <si>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</si>
  <si>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</si>
  <si>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</si>
  <si>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</si>
  <si>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</si>
  <si>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</si>
  <si>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</si>
  <si>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</si>
  <si>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</si>
  <si>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</si>
  <si>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</si>
  <si>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</si>
  <si>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</si>
  <si>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</si>
  <si>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</si>
  <si>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</si>
  <si>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</si>
  <si>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</si>
  <si>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</si>
  <si>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</si>
  <si>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</si>
  <si>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</si>
  <si>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</si>
  <si>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</si>
  <si>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</si>
  <si>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</si>
  <si>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</si>
  <si>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</si>
  <si>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</si>
  <si>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</si>
  <si>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</si>
  <si>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</si>
  <si>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</si>
  <si>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</si>
  <si>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</si>
  <si>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</si>
  <si>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</si>
  <si>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</si>
  <si>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</si>
  <si>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</si>
  <si>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</si>
  <si>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</si>
  <si>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</si>
  <si>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</si>
  <si>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</si>
  <si>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</si>
  <si>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</si>
  <si>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</si>
  <si>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</si>
  <si>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</si>
  <si>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</si>
  <si>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</si>
  <si>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</si>
  <si>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</si>
  <si>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</si>
  <si>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</si>
  <si>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</si>
  <si>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</si>
  <si>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</si>
  <si>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</si>
  <si>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</si>
  <si>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</si>
  <si>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</si>
  <si>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</si>
  <si>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</si>
  <si>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</si>
  <si>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</si>
  <si>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</si>
  <si>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</si>
  <si>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</si>
  <si>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</si>
  <si>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</si>
  <si>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</si>
  <si>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</si>
  <si>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</si>
  <si>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</si>
  <si>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</si>
  <si>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</si>
  <si>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</si>
  <si>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</si>
  <si>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</si>
  <si>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</si>
  <si>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</si>
  <si>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</si>
  <si>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</si>
  <si>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</si>
  <si>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</si>
  <si>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</si>
  <si>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</si>
  <si>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</si>
  <si>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</si>
  <si>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</si>
  <si>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</si>
  <si>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</si>
  <si>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</si>
  <si>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</si>
  <si>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</si>
  <si>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</si>
  <si>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</si>
  <si>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</si>
  <si>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</si>
  <si>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</si>
  <si>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</si>
  <si>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</si>
  <si>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</si>
  <si>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</si>
  <si>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</si>
  <si>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</si>
  <si>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</si>
  <si>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</si>
  <si>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</si>
  <si>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</si>
  <si>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</si>
  <si>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</si>
  <si>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</si>
  <si>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</si>
  <si>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</si>
  <si>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</si>
  <si>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</si>
  <si>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</si>
  <si>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</si>
  <si>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</si>
  <si>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</si>
  <si>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</si>
  <si>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</si>
  <si>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</si>
  <si>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</si>
  <si>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</si>
  <si>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</si>
  <si>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</si>
  <si>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</si>
  <si>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</si>
  <si>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</si>
  <si>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</si>
  <si>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</si>
  <si>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</si>
  <si>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</si>
  <si>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</si>
  <si>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</si>
  <si>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</si>
  <si>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</si>
  <si>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</si>
  <si>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</si>
  <si>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</si>
  <si>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</si>
  <si>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</si>
  <si>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</si>
  <si>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</si>
  <si>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</si>
  <si>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</si>
  <si>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</si>
  <si>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</si>
  <si>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</si>
  <si>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</si>
  <si>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</si>
  <si>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</si>
  <si>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</si>
  <si>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</si>
  <si>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</si>
  <si>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</si>
  <si>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</si>
  <si>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</si>
  <si>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</si>
  <si>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</si>
  <si>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</si>
  <si>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</si>
  <si>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</si>
  <si>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</si>
  <si>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</si>
  <si>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</si>
  <si>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</si>
  <si>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</si>
  <si>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</si>
  <si>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</si>
  <si>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</si>
  <si>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</si>
  <si>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</si>
  <si>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</si>
  <si>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</si>
  <si>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</si>
  <si>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</si>
  <si>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</si>
  <si>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</si>
  <si>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</si>
  <si>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</si>
  <si>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</si>
  <si>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</si>
  <si>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</si>
  <si>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</si>
  <si>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</si>
  <si>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</si>
  <si>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</si>
  <si>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</si>
  <si>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</si>
  <si>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</si>
  <si>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</si>
  <si>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</si>
  <si>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</si>
  <si>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</si>
  <si>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</si>
  <si>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</si>
  <si>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</si>
  <si>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</si>
  <si>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</si>
  <si>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</si>
  <si>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</si>
  <si>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</si>
  <si>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</si>
  <si>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</si>
  <si>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</si>
  <si>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</si>
  <si>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</si>
  <si>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</si>
  <si>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</si>
  <si>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</si>
  <si>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</si>
  <si>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</si>
  <si>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</si>
  <si>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</si>
  <si>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</si>
  <si>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</si>
  <si>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</si>
  <si>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</si>
  <si>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</si>
  <si>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</si>
  <si>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</si>
  <si>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</si>
  <si>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</si>
  <si>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</si>
  <si>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</si>
  <si>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</si>
  <si>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</si>
  <si>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</si>
  <si>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</si>
  <si>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</si>
  <si>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</si>
  <si>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</si>
  <si>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</si>
  <si>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</si>
  <si>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</si>
  <si>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</si>
  <si>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</si>
  <si>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</si>
  <si>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</si>
  <si>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</si>
  <si>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</si>
  <si>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</si>
  <si>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</si>
  <si>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</si>
  <si>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</si>
  <si>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</si>
  <si>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</si>
  <si>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</si>
  <si>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</si>
  <si>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</si>
  <si>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</si>
  <si>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</si>
  <si>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</si>
  <si>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</si>
  <si>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</si>
  <si>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</si>
  <si>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</si>
  <si>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</si>
  <si>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</si>
  <si>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</si>
  <si>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</si>
  <si>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</si>
  <si>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</si>
  <si>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</si>
  <si>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</si>
  <si>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</si>
  <si>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</si>
  <si>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</si>
  <si>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</si>
  <si>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</si>
  <si>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</si>
  <si>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</si>
  <si>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</si>
  <si>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</si>
  <si>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</si>
  <si>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</si>
  <si>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</si>
  <si>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</si>
  <si>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</si>
  <si>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</si>
  <si>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</si>
  <si>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</si>
  <si>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</si>
  <si>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</si>
  <si>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</si>
  <si>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</si>
  <si>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</si>
  <si>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</si>
  <si>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</si>
  <si>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</si>
  <si>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</si>
  <si>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</si>
  <si>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</si>
  <si>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</si>
  <si>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</si>
  <si>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</si>
  <si>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</si>
  <si>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</si>
  <si>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</si>
  <si>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</si>
  <si>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</si>
  <si>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</si>
  <si>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</si>
  <si>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</si>
  <si>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</si>
  <si>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</si>
  <si>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</si>
  <si>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</si>
  <si>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</si>
  <si>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</si>
  <si>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</si>
  <si>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</si>
  <si>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</si>
  <si>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</si>
  <si>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</si>
  <si>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</si>
  <si>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</si>
  <si>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</si>
  <si>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</si>
  <si>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</si>
  <si>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</si>
  <si>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</si>
  <si>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</si>
  <si>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</si>
  <si>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</si>
  <si>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</si>
  <si>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</si>
  <si>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</si>
  <si>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</si>
  <si>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</si>
  <si>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</si>
  <si>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</si>
  <si>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</si>
  <si>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</si>
  <si>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</si>
  <si>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</si>
  <si>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</si>
  <si>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</si>
  <si>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</si>
  <si>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</si>
  <si>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</si>
  <si>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</si>
  <si>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</si>
  <si>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</si>
  <si>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</si>
  <si>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</si>
  <si>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</si>
  <si>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</si>
  <si>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</si>
  <si>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</si>
  <si>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</si>
  <si>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</si>
  <si>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</si>
  <si>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</si>
  <si>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</si>
  <si>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</si>
  <si>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</si>
  <si>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</si>
  <si>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</si>
  <si>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</si>
  <si>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</si>
  <si>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</si>
  <si>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</si>
  <si>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</si>
  <si>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</si>
  <si>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</si>
  <si>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</si>
  <si>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</si>
  <si>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</si>
  <si>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</si>
  <si>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</si>
  <si>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</si>
  <si>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</si>
  <si>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</si>
  <si>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</si>
  <si>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</si>
  <si>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</si>
  <si>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</si>
  <si>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</si>
  <si>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</si>
  <si>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</si>
  <si>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</si>
  <si>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</si>
  <si>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</si>
  <si>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</si>
  <si>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</si>
  <si>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</si>
  <si>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</si>
  <si>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</si>
  <si>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</si>
  <si>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</si>
  <si>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</si>
  <si>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</si>
  <si>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</si>
  <si>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</si>
  <si>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</si>
  <si>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</si>
  <si>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</si>
  <si>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</si>
  <si>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</si>
  <si>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</si>
  <si>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</si>
  <si>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</si>
  <si>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</si>
  <si>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</si>
  <si>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</si>
  <si>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</si>
  <si>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</si>
  <si>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</si>
  <si>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</si>
  <si>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</si>
  <si>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</si>
  <si>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</si>
  <si>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</si>
  <si>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</si>
  <si>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</si>
  <si>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</si>
  <si>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</si>
  <si>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</si>
  <si>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</si>
  <si>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</si>
  <si>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</si>
  <si>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</si>
  <si>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</si>
  <si>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</si>
  <si>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</si>
  <si>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</si>
  <si>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</si>
  <si>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</si>
  <si>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</si>
  <si>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</si>
  <si>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</si>
  <si>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</si>
  <si>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</si>
  <si>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</si>
  <si>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</si>
  <si>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</si>
  <si>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</si>
  <si>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</si>
  <si>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</si>
  <si>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</si>
  <si>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</si>
  <si>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</si>
  <si>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</si>
  <si>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</si>
  <si>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</si>
  <si>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</si>
  <si>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</si>
  <si>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</si>
  <si>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</si>
  <si>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</si>
  <si>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</si>
  <si>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</si>
  <si>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</si>
  <si>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</si>
  <si>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</si>
  <si>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</si>
  <si>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</si>
  <si>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</si>
  <si>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</si>
  <si>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</si>
  <si>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</si>
  <si>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</si>
  <si>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</si>
  <si>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</si>
  <si>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</si>
  <si>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</si>
  <si>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</si>
  <si>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</si>
  <si>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</si>
  <si>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</si>
  <si>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</si>
  <si>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</si>
  <si>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</si>
  <si>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</si>
  <si>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</si>
  <si>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</si>
  <si>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</si>
  <si>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</si>
  <si>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</si>
  <si>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</si>
  <si>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</si>
  <si>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</si>
  <si>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</si>
  <si>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</si>
  <si>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</si>
  <si>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</si>
  <si>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</si>
  <si>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</si>
  <si>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</si>
  <si>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</si>
  <si>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</si>
  <si>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</si>
  <si>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</si>
  <si>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</si>
  <si>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</si>
  <si>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</si>
  <si>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</si>
  <si>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</si>
  <si>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</si>
  <si>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</si>
  <si>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</si>
  <si>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</si>
  <si>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</si>
  <si>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</si>
  <si>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</si>
  <si>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</si>
  <si>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</si>
  <si>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</si>
  <si>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</si>
  <si>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</si>
  <si>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</si>
  <si>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</si>
  <si>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</si>
  <si>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</si>
  <si>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</si>
  <si>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</si>
  <si>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</si>
  <si>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</si>
  <si>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</si>
  <si>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</si>
  <si>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</si>
  <si>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</si>
  <si>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</si>
  <si>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</si>
  <si>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</si>
  <si>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</si>
  <si>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</si>
  <si>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</si>
  <si>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</si>
  <si>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</si>
  <si>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</si>
  <si>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</si>
  <si>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</si>
  <si>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</si>
  <si>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</si>
  <si>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</si>
  <si>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</si>
  <si>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</si>
  <si>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</si>
  <si>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</si>
  <si>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</si>
  <si>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</si>
  <si>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</si>
  <si>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</si>
  <si>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</si>
  <si>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</si>
  <si>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</si>
  <si>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</si>
  <si>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</si>
  <si>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</si>
  <si>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</si>
  <si>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</si>
  <si>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</si>
  <si>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</si>
  <si>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</si>
  <si>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</si>
  <si>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</si>
  <si>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</si>
  <si>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</si>
  <si>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</si>
  <si>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</si>
  <si>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</si>
  <si>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</si>
  <si>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</si>
  <si>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</si>
  <si>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</si>
  <si>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</si>
  <si>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</si>
  <si>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</si>
  <si>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</si>
  <si>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</si>
  <si>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</si>
  <si>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</si>
  <si>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</si>
  <si>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</si>
  <si>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</si>
  <si>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</si>
  <si>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</si>
  <si>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</si>
  <si>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</si>
  <si>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</si>
  <si>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</si>
  <si>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</si>
  <si>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</si>
  <si>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</si>
  <si>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</si>
  <si>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</si>
  <si>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</si>
  <si>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</si>
  <si>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</si>
  <si>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</si>
  <si>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</si>
  <si>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</si>
  <si>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</si>
  <si>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</si>
  <si>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</si>
  <si>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</si>
  <si>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</si>
  <si>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</si>
  <si>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</si>
  <si>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</si>
  <si>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</si>
  <si>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</si>
  <si>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</si>
  <si>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</si>
  <si>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</si>
  <si>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</si>
  <si>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</si>
  <si>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</si>
  <si>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</si>
  <si>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</si>
  <si>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</si>
  <si>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</si>
  <si>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</si>
  <si>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</si>
  <si>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</si>
  <si>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</si>
  <si>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</si>
  <si>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</si>
  <si>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</si>
  <si>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</si>
  <si>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</si>
  <si>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</si>
  <si>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</si>
  <si>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</si>
  <si>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</si>
  <si>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</si>
  <si>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</si>
  <si>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</si>
  <si>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</si>
  <si>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</si>
  <si>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</si>
  <si>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</si>
  <si>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</si>
  <si>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</si>
  <si>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</si>
  <si>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</si>
  <si>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</si>
  <si>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</si>
  <si>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</si>
  <si>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</si>
  <si>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</si>
  <si>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</si>
  <si>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</si>
  <si>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</si>
  <si>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</si>
  <si>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</si>
  <si>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</si>
  <si>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</si>
  <si>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</si>
  <si>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</si>
  <si>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</si>
  <si>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</si>
  <si>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</si>
  <si>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</si>
  <si>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</si>
  <si>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</si>
  <si>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</si>
  <si>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</si>
  <si>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</si>
  <si>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</si>
  <si>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</si>
  <si>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</si>
  <si>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</si>
  <si>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</si>
  <si>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</si>
  <si>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</si>
  <si>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</si>
  <si>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</si>
  <si>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</si>
  <si>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</si>
  <si>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</si>
  <si>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</si>
  <si>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</si>
  <si>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</si>
  <si>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</si>
  <si>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</si>
  <si>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</si>
  <si>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</si>
  <si>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</si>
  <si>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</si>
  <si>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</si>
  <si>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</si>
  <si>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</si>
  <si>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</si>
  <si>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</si>
  <si>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</si>
  <si>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</si>
  <si>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</si>
  <si>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</si>
  <si>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</si>
  <si>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</si>
  <si>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</si>
  <si>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</si>
  <si>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</si>
  <si>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</si>
  <si>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</si>
  <si>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</si>
  <si>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</si>
  <si>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</si>
  <si>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</si>
  <si>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</si>
  <si>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</si>
  <si>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</si>
  <si>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</si>
  <si>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</si>
  <si>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</si>
  <si>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</si>
  <si>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</si>
  <si>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</si>
  <si>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</si>
  <si>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</si>
  <si>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</si>
  <si>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</si>
  <si>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</si>
  <si>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</si>
  <si>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</si>
  <si>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</si>
  <si>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</si>
  <si>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</si>
  <si>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</si>
  <si>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</si>
  <si>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</si>
  <si>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</si>
  <si>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</si>
  <si>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</si>
  <si>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</si>
  <si>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</si>
  <si>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</si>
  <si>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</si>
  <si>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</si>
  <si>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</si>
  <si>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</si>
  <si>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</si>
  <si>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</si>
  <si>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</si>
  <si>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</si>
  <si>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</si>
  <si>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</si>
  <si>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</si>
  <si>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</si>
  <si>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</si>
  <si>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</si>
  <si>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</si>
  <si>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</si>
  <si>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</si>
  <si>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</si>
  <si>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</si>
  <si>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</si>
  <si>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</si>
  <si>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</si>
  <si>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</si>
  <si>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</si>
  <si>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</si>
  <si>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</si>
  <si>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</si>
  <si>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</si>
  <si>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</si>
  <si>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</si>
  <si>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</si>
  <si>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</si>
  <si>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</si>
  <si>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</si>
  <si>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</si>
  <si>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</si>
  <si>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</si>
  <si>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</si>
  <si>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</si>
  <si>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</si>
  <si>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</si>
  <si>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</si>
  <si>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</si>
  <si>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</si>
  <si>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</si>
  <si>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</si>
  <si>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</si>
  <si>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</si>
  <si>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</si>
  <si>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</si>
  <si>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</si>
  <si>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</si>
  <si>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</si>
  <si>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</si>
  <si>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</si>
  <si>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</si>
  <si>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</si>
  <si>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</si>
  <si>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</si>
  <si>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</si>
  <si>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</si>
  <si>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</si>
  <si>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</si>
  <si>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</si>
  <si>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</si>
  <si>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</si>
  <si>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</si>
  <si>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</si>
  <si>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</si>
  <si>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</si>
  <si>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</si>
  <si>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</si>
  <si>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</si>
  <si>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</si>
  <si>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</si>
  <si>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</si>
  <si>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</si>
  <si>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</si>
  <si>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</si>
  <si>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</si>
  <si>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</si>
  <si>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</si>
  <si>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</si>
  <si>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</si>
  <si>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</si>
  <si>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</si>
  <si>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</si>
  <si>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</si>
  <si>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</si>
  <si>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</si>
  <si>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</si>
  <si>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</si>
  <si>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</si>
  <si>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</si>
  <si>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</si>
  <si>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</si>
  <si>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</si>
  <si>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</si>
  <si>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</si>
  <si>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</si>
  <si>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</si>
  <si>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</si>
  <si>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</si>
  <si>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</si>
  <si>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</si>
  <si>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</si>
  <si>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</si>
  <si>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</si>
  <si>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</si>
  <si>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</si>
  <si>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</si>
  <si>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</si>
  <si>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</si>
  <si>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</si>
  <si>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</si>
  <si>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</si>
  <si>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</si>
  <si>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</si>
  <si>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</si>
  <si>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</si>
  <si>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</si>
  <si>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</si>
  <si>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</si>
  <si>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</si>
  <si>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</si>
  <si>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</si>
  <si>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</si>
  <si>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</si>
  <si>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</si>
  <si>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</si>
  <si>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</si>
  <si>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</si>
  <si>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</si>
  <si>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</si>
  <si>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</si>
  <si>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</si>
  <si>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</si>
  <si>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</si>
  <si>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</si>
  <si>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</si>
  <si>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</si>
  <si>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</si>
  <si>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</si>
  <si>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</si>
  <si>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</si>
  <si>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</si>
  <si>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</si>
  <si>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</si>
  <si>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</si>
  <si>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</si>
  <si>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</si>
  <si>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</si>
  <si>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</si>
  <si>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</si>
  <si>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</si>
  <si>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</si>
  <si>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</si>
  <si>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</si>
  <si>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</si>
  <si>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</si>
  <si>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</si>
  <si>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</si>
  <si>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</si>
  <si>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</si>
  <si>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</si>
  <si>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</si>
  <si>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</si>
  <si>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</si>
  <si>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</si>
  <si>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</si>
  <si>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</si>
  <si>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</si>
  <si>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</si>
  <si>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</si>
  <si>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</si>
  <si>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</si>
  <si>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</si>
  <si>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</si>
  <si>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</si>
  <si>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</si>
  <si>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</si>
  <si>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</si>
  <si>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</si>
  <si>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</si>
  <si>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</si>
  <si>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</si>
  <si>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</si>
  <si>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</si>
  <si>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</si>
  <si>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</si>
  <si>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</si>
  <si>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</si>
  <si>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</si>
  <si>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</si>
  <si>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</si>
  <si>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</si>
  <si>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</si>
  <si>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</si>
  <si>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</si>
  <si>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</si>
  <si>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</si>
  <si>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</si>
  <si>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</si>
  <si>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</si>
  <si>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</si>
  <si>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</si>
  <si>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</si>
  <si>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</si>
  <si>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</si>
  <si>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</si>
  <si>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</si>
  <si>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</si>
  <si>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</si>
  <si>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</si>
  <si>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</si>
  <si>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</si>
  <si>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</si>
  <si>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</si>
  <si>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</si>
  <si>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</si>
  <si>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</si>
  <si>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</si>
  <si>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</si>
  <si>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</si>
  <si>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</si>
  <si>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</si>
  <si>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</si>
  <si>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</si>
  <si>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</si>
  <si>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</si>
  <si>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</si>
  <si>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</si>
  <si>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</si>
  <si>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</si>
  <si>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</si>
  <si>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</si>
  <si>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</si>
  <si>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</si>
  <si>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</si>
  <si>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</si>
  <si>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</si>
  <si>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</si>
  <si>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</si>
  <si>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</si>
  <si>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</si>
  <si>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</si>
  <si>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</si>
  <si>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</si>
  <si>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</si>
  <si>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</si>
  <si>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</si>
  <si>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</si>
  <si>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</si>
  <si>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</si>
  <si>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</si>
  <si>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</si>
  <si>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</si>
  <si>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</si>
  <si>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</si>
  <si>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</si>
  <si>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</si>
  <si>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</si>
  <si>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</si>
  <si>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</si>
  <si>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</si>
  <si>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</si>
  <si>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</si>
  <si>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</si>
  <si>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</si>
  <si>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</si>
  <si>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</si>
  <si>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</si>
  <si>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</si>
  <si>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</si>
  <si>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</si>
  <si>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</si>
  <si>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</si>
  <si>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</si>
  <si>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</si>
  <si>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</si>
  <si>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</si>
  <si>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</si>
  <si>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</si>
  <si>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</si>
  <si>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</si>
  <si>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</si>
  <si>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</si>
  <si>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</si>
  <si>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</si>
  <si>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</si>
  <si>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</si>
  <si>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</si>
  <si>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</si>
  <si>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</si>
  <si>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</si>
  <si>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</si>
  <si>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</si>
  <si>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</si>
  <si>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</si>
  <si>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</si>
  <si>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</si>
  <si>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</si>
  <si>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</si>
  <si>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</si>
  <si>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</si>
  <si>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</si>
  <si>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</si>
  <si>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</si>
  <si>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</si>
  <si>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</si>
  <si>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</si>
  <si>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</si>
  <si>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</si>
  <si>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</si>
  <si>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</si>
  <si>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</si>
  <si>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</si>
  <si>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</si>
  <si>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</si>
  <si>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</si>
  <si>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</si>
  <si>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</si>
  <si>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</si>
  <si>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</si>
  <si>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</si>
  <si>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</si>
  <si>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</si>
  <si>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</si>
  <si>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</si>
  <si>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</si>
  <si>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</si>
  <si>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</si>
  <si>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</si>
  <si>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</si>
  <si>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</si>
  <si>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</si>
  <si>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</si>
  <si>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</si>
  <si>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</si>
  <si>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</si>
  <si>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</si>
  <si>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</si>
  <si>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</si>
  <si>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</si>
  <si>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</si>
  <si>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</si>
  <si>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</si>
  <si>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</si>
  <si>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</si>
  <si>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</si>
  <si>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</si>
  <si>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</si>
  <si>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</si>
  <si>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</si>
  <si>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</si>
  <si>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</si>
  <si>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</si>
  <si>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</si>
  <si>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</si>
  <si>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</si>
  <si>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</si>
  <si>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</si>
  <si>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</si>
  <si>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</si>
  <si>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</si>
  <si>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</si>
  <si>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</si>
  <si>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</si>
  <si>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</si>
  <si>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</si>
  <si>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</si>
  <si>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</si>
  <si>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</si>
  <si>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</si>
  <si>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</si>
  <si>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</si>
  <si>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</si>
  <si>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</si>
  <si>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</si>
  <si>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</si>
  <si>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</si>
  <si>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</si>
  <si>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</si>
  <si>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</si>
  <si>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</si>
  <si>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</si>
  <si>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</si>
  <si>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</si>
  <si>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</si>
  <si>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</si>
  <si>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</si>
  <si>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</si>
  <si>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</si>
  <si>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</si>
  <si>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</si>
  <si>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</si>
  <si>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</si>
  <si>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</si>
  <si>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</si>
  <si>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</si>
  <si>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</si>
  <si>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</si>
  <si>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</si>
  <si>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</si>
  <si>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</si>
  <si>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</si>
  <si>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</si>
  <si>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</si>
  <si>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</si>
  <si>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</si>
  <si>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</si>
  <si>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</si>
  <si>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</si>
  <si>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</si>
  <si>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</si>
  <si>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</si>
  <si>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</si>
  <si>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</si>
  <si>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</si>
  <si>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</si>
  <si>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</si>
  <si>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</si>
  <si>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</si>
  <si>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</si>
  <si>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</si>
  <si>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</si>
  <si>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</si>
  <si>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</si>
  <si>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</si>
  <si>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</si>
  <si>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</si>
  <si>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</si>
  <si>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</si>
  <si>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</si>
  <si>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</si>
  <si>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</si>
  <si>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</si>
  <si>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</si>
  <si>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</si>
  <si>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</si>
  <si>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</si>
  <si>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</si>
  <si>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</si>
  <si>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</si>
  <si>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</si>
  <si>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</si>
  <si>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</si>
  <si>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</si>
  <si>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</si>
  <si>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</si>
  <si>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</si>
  <si>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</si>
  <si>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</si>
  <si>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</si>
  <si>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</si>
  <si>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</si>
  <si>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</si>
  <si>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</si>
  <si>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</si>
  <si>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</si>
  <si>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</si>
  <si>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</si>
  <si>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</si>
  <si>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</si>
  <si>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</si>
  <si>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</si>
  <si>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</si>
  <si>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</si>
  <si>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</si>
  <si>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</si>
  <si>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</si>
  <si>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</si>
  <si>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</si>
  <si>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</si>
  <si>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</si>
  <si>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</si>
  <si>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</si>
  <si>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</si>
  <si>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</si>
  <si>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</si>
  <si>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</si>
  <si>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</si>
  <si>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</si>
  <si>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</si>
  <si>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</si>
  <si>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</si>
  <si>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</si>
  <si>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</si>
  <si>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</si>
  <si>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</si>
  <si>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</si>
  <si>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</si>
  <si>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</si>
  <si>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</si>
  <si>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</si>
  <si>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</si>
  <si>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</si>
  <si>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</si>
  <si>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</si>
  <si>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</si>
  <si>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</si>
  <si>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</si>
  <si>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</si>
  <si>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</si>
  <si>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</si>
  <si>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</si>
  <si>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</si>
  <si>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</si>
  <si>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</si>
  <si>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</si>
  <si>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</si>
  <si>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</si>
  <si>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</si>
  <si>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</si>
  <si>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</si>
  <si>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</si>
  <si>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</si>
  <si>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</si>
  <si>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</si>
  <si>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</si>
  <si>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</si>
  <si>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</si>
  <si>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</si>
  <si>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</si>
  <si>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</si>
  <si>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</si>
  <si>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</si>
  <si>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</si>
  <si>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</si>
  <si>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</si>
  <si>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</si>
  <si>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</si>
  <si>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</si>
  <si>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</si>
  <si>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</si>
  <si>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</si>
  <si>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</si>
  <si>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</si>
  <si>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</si>
  <si>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</si>
  <si>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</si>
  <si>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</si>
  <si>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</si>
  <si>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</si>
  <si>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</si>
  <si>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</si>
  <si>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</si>
  <si>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</si>
  <si>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</si>
  <si>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</si>
  <si>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</si>
  <si>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</si>
  <si>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</si>
  <si>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</si>
  <si>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</si>
  <si>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</si>
  <si>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</si>
  <si>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</si>
  <si>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</si>
  <si>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</si>
  <si>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</si>
  <si>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</si>
  <si>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</si>
  <si>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</si>
  <si>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</si>
  <si>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</si>
  <si>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</si>
  <si>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</si>
  <si>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</si>
  <si>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</si>
  <si>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</si>
  <si>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</si>
  <si>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</si>
  <si>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</si>
  <si>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</si>
  <si>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</si>
  <si>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</si>
  <si>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</si>
  <si>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</si>
  <si>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</si>
  <si>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</si>
  <si>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</si>
  <si>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</si>
  <si>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</si>
  <si>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</si>
  <si>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</si>
  <si>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</si>
  <si>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</si>
  <si>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</si>
  <si>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</si>
  <si>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</si>
  <si>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</si>
  <si>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</si>
  <si>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</si>
  <si>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</si>
  <si>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</si>
  <si>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</si>
  <si>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</si>
  <si>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</si>
  <si>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</si>
  <si>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</si>
  <si>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</si>
  <si>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</si>
  <si>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</si>
  <si>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</si>
  <si>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</si>
  <si>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</si>
  <si>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</si>
  <si>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</si>
  <si>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</si>
  <si>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</si>
  <si>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</si>
  <si>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</si>
  <si>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</si>
  <si>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</si>
  <si>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</si>
  <si>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</si>
  <si>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</si>
  <si>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</si>
  <si>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</si>
  <si>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</si>
  <si>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</si>
  <si>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</si>
  <si>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</si>
  <si>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</si>
  <si>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</si>
  <si>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</si>
  <si>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</si>
  <si>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</si>
  <si>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</si>
  <si>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</si>
  <si>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</si>
  <si>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</si>
  <si>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</si>
  <si>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</si>
  <si>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</si>
  <si>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</si>
  <si>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</si>
  <si>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</si>
  <si>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</si>
  <si>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</si>
  <si>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</si>
  <si>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</si>
  <si>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</si>
  <si>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</si>
  <si>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</si>
  <si>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</si>
  <si>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</si>
  <si>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</si>
  <si>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</si>
  <si>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</si>
  <si>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</si>
  <si>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</si>
  <si>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</si>
  <si>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</si>
  <si>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</si>
  <si>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</si>
  <si>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</si>
  <si>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</si>
  <si>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</si>
  <si>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</si>
  <si>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</si>
  <si>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</si>
  <si>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</si>
  <si>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</si>
  <si>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</si>
  <si>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</si>
  <si>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</si>
  <si>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</si>
  <si>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</si>
  <si>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</si>
  <si>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</si>
  <si>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</si>
  <si>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</si>
  <si>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</si>
  <si>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</si>
  <si>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</si>
  <si>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</si>
  <si>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</si>
  <si>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</si>
  <si>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</si>
  <si>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</si>
  <si>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</si>
  <si>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</si>
  <si>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</si>
  <si>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</si>
  <si>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</si>
  <si>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</si>
  <si>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</si>
  <si>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</si>
  <si>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</si>
  <si>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</si>
  <si>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</si>
  <si>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</si>
  <si>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</si>
  <si>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</si>
  <si>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</si>
  <si>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</si>
  <si>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</si>
  <si>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</si>
  <si>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</si>
  <si>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</si>
  <si>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</si>
  <si>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</si>
  <si>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</si>
  <si>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</si>
  <si>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</si>
  <si>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</si>
  <si>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</si>
  <si>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</si>
  <si>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</si>
  <si>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</si>
  <si>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</si>
  <si>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</si>
  <si>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</si>
  <si>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</si>
  <si>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</si>
  <si>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</si>
  <si>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</si>
  <si>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</si>
  <si>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</si>
  <si>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</si>
  <si>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</si>
  <si>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</si>
  <si>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</si>
  <si>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</si>
  <si>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</si>
  <si>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</si>
  <si>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</si>
  <si>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</si>
  <si>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</si>
  <si>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</si>
  <si>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</si>
  <si>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</si>
  <si>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</si>
  <si>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</si>
  <si>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</si>
  <si>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</si>
  <si>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</si>
  <si>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</si>
  <si>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</si>
  <si>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</si>
  <si>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</si>
  <si>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</si>
  <si>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</si>
  <si>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</si>
  <si>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</si>
  <si>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</si>
  <si>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</si>
  <si>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</si>
  <si>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</si>
  <si>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</si>
  <si>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</si>
  <si>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</si>
  <si>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</si>
  <si>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</si>
  <si>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</si>
  <si>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</si>
  <si>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</si>
  <si>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</si>
  <si>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</si>
  <si>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</si>
  <si>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</si>
  <si>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</si>
  <si>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</si>
  <si>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</si>
  <si>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</si>
  <si>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</si>
  <si>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</si>
  <si>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</si>
  <si>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</si>
  <si>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</si>
  <si>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</si>
  <si>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</si>
  <si>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</si>
  <si>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</si>
  <si>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</si>
  <si>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</si>
  <si>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</si>
  <si>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</si>
  <si>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</si>
  <si>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</si>
  <si>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</si>
  <si>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</si>
  <si>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</si>
  <si>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</si>
  <si>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</si>
  <si>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</si>
  <si>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</si>
  <si>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</si>
  <si>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</si>
  <si>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</si>
  <si>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</si>
  <si>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</si>
  <si>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</si>
  <si>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</si>
  <si>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</si>
  <si>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</si>
  <si>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</si>
  <si>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</si>
  <si>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</si>
  <si>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</si>
  <si>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</si>
  <si>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</si>
  <si>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</si>
  <si>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</si>
  <si>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</si>
  <si>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</si>
  <si>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</si>
  <si>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</si>
  <si>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</si>
  <si>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</si>
  <si>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</si>
  <si>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</si>
  <si>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</si>
  <si>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</si>
  <si>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</si>
  <si>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</si>
  <si>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</si>
  <si>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</si>
  <si>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</si>
  <si>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</si>
  <si>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</si>
  <si>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</si>
  <si>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</si>
  <si>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</si>
  <si>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</si>
  <si>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</si>
  <si>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</si>
  <si>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</si>
  <si>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</si>
  <si>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</si>
  <si>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</si>
  <si>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</si>
  <si>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</si>
  <si>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</si>
  <si>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</si>
  <si>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</si>
  <si>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</si>
  <si>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</si>
  <si>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</si>
  <si>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</si>
  <si>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</si>
  <si>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</si>
  <si>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</si>
  <si>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</si>
  <si>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</si>
  <si>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</si>
  <si>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</si>
  <si>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</si>
  <si>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</si>
  <si>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</si>
  <si>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</si>
  <si>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</si>
  <si>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</si>
  <si>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</si>
  <si>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</si>
  <si>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</si>
  <si>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</si>
  <si>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</si>
  <si>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</si>
  <si>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</si>
  <si>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</si>
  <si>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</si>
  <si>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</si>
  <si>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</si>
  <si>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</si>
  <si>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</si>
  <si>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</si>
  <si>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</si>
  <si>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</si>
  <si>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</si>
  <si>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</si>
  <si>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</si>
  <si>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</si>
  <si>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</si>
  <si>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</si>
  <si>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</si>
  <si>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</si>
  <si>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</si>
  <si>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</si>
  <si>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</si>
  <si>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</si>
  <si>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</si>
  <si>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</si>
  <si>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</si>
  <si>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</si>
  <si>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</si>
  <si>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</si>
  <si>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</si>
  <si>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</si>
  <si>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</si>
  <si>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</si>
  <si>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</si>
  <si>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</si>
  <si>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</si>
  <si>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</si>
  <si>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</si>
  <si>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</si>
  <si>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</si>
  <si>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</si>
  <si>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</si>
  <si>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</si>
  <si>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</si>
  <si>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</si>
  <si>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</si>
  <si>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</si>
  <si>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</si>
  <si>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</si>
  <si>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</si>
  <si>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</si>
  <si>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</si>
  <si>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</si>
  <si>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</si>
  <si>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</si>
  <si>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</si>
  <si>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</si>
  <si>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</si>
  <si>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</si>
  <si>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</si>
  <si>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</si>
  <si>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</si>
  <si>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</si>
  <si>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</si>
  <si>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</si>
  <si>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</si>
  <si>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</si>
  <si>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</si>
  <si>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</si>
  <si>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</si>
  <si>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</si>
  <si>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</si>
  <si>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</si>
  <si>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</si>
  <si>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</si>
  <si>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</si>
  <si>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</si>
  <si>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</si>
  <si>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</si>
  <si>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</si>
  <si>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</si>
  <si>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</si>
  <si>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</si>
  <si>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</si>
  <si>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</si>
  <si>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</si>
  <si>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</si>
  <si>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</si>
  <si>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</si>
  <si>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</si>
  <si>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</si>
  <si>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</si>
  <si>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</si>
  <si>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</si>
  <si>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</si>
  <si>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</si>
  <si>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</si>
  <si>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</si>
  <si>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</si>
  <si>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</si>
  <si>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</si>
  <si>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</si>
  <si>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</si>
  <si>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</si>
  <si>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</si>
  <si>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</si>
  <si>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</si>
  <si>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</si>
  <si>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</si>
  <si>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</si>
  <si>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</si>
  <si>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</si>
  <si>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</si>
  <si>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</si>
  <si>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</si>
  <si>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</si>
  <si>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</si>
  <si>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</si>
  <si>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</si>
  <si>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</si>
  <si>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</si>
  <si>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</si>
  <si>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</si>
  <si>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</si>
  <si>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</si>
  <si>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</si>
  <si>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</si>
  <si>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</si>
  <si>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</si>
  <si>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</si>
  <si>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</si>
  <si>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</si>
  <si>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</si>
  <si>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</si>
  <si>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</si>
  <si>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</si>
  <si>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</si>
  <si>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</si>
  <si>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</si>
  <si>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</si>
  <si>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</si>
  <si>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</si>
  <si>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</si>
  <si>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</si>
  <si>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</si>
  <si>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</si>
  <si>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</si>
  <si>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</si>
  <si>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</si>
  <si>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</si>
  <si>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</si>
  <si>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</si>
  <si>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</si>
  <si>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</si>
  <si>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</si>
  <si>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</si>
  <si>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</si>
  <si>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</si>
  <si>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</si>
  <si>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</si>
  <si>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</si>
  <si>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</si>
  <si>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</si>
  <si>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</si>
  <si>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</si>
  <si>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</si>
  <si>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</si>
  <si>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</si>
  <si>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</si>
  <si>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</si>
  <si>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</si>
  <si>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</si>
  <si>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</si>
  <si>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</si>
  <si>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</si>
  <si>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</si>
  <si>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</si>
  <si>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</si>
  <si>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</si>
  <si>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</si>
  <si>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</si>
  <si>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</si>
  <si>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</si>
  <si>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</si>
  <si>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</si>
  <si>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</si>
  <si>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</si>
  <si>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</si>
  <si>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</si>
  <si>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</si>
  <si>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</si>
  <si>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</si>
  <si>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</si>
  <si>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</si>
  <si>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</si>
  <si>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</si>
  <si>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</si>
  <si>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</si>
  <si>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</si>
  <si>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</si>
  <si>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</si>
  <si>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</si>
  <si>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</si>
  <si>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</si>
  <si>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</si>
  <si>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</si>
  <si>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</si>
  <si>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</si>
  <si>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</si>
  <si>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</si>
  <si>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</si>
  <si>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</si>
  <si>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</si>
  <si>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</si>
  <si>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</si>
  <si>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</si>
  <si>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</si>
  <si>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</si>
  <si>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</si>
  <si>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</si>
  <si>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</si>
  <si>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</si>
  <si>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</si>
  <si>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</si>
  <si>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</si>
  <si>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</si>
  <si>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</si>
  <si>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</si>
  <si>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</si>
  <si>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</si>
  <si>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</si>
  <si>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</si>
  <si>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</si>
  <si>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</si>
  <si>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</si>
  <si>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</si>
  <si>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</si>
  <si>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</si>
  <si>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</si>
  <si>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</si>
  <si>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</si>
  <si>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</si>
  <si>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</si>
  <si>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</si>
  <si>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</si>
  <si>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</si>
  <si>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</si>
  <si>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</si>
  <si>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</si>
  <si>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</si>
  <si>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</si>
  <si>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</si>
  <si>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</si>
  <si>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</si>
  <si>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</si>
  <si>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</si>
  <si>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</si>
  <si>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</si>
  <si>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</si>
  <si>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</si>
  <si>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</si>
  <si>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</si>
  <si>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</si>
  <si>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</si>
  <si>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</si>
  <si>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</si>
  <si>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</si>
  <si>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</si>
  <si>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</si>
  <si>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</si>
  <si>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</si>
  <si>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</si>
  <si>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</si>
  <si>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</si>
  <si>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</si>
  <si>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</si>
  <si>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</si>
  <si>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</si>
  <si>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</si>
  <si>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</si>
  <si>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</si>
  <si>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</si>
  <si>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</si>
  <si>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</si>
  <si>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</si>
  <si>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</si>
  <si>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</si>
  <si>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</si>
  <si>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</si>
  <si>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</si>
  <si>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</si>
  <si>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</si>
  <si>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</si>
  <si>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</si>
  <si>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</si>
  <si>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</si>
  <si>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</si>
  <si>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</si>
  <si>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</si>
  <si>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</si>
  <si>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</si>
  <si>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</si>
  <si>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</si>
  <si>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</si>
  <si>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</si>
  <si>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</si>
  <si>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</si>
  <si>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</si>
  <si>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</si>
  <si>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</si>
  <si>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</si>
  <si>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</si>
  <si>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</si>
  <si>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</si>
  <si>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</si>
  <si>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</si>
  <si>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</si>
  <si>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</si>
  <si>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</si>
  <si>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</si>
  <si>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</si>
  <si>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</si>
  <si>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</si>
  <si>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</si>
  <si>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</si>
  <si>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</si>
  <si>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</si>
  <si>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</si>
  <si>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</si>
  <si>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</si>
  <si>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</si>
  <si>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</si>
  <si>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</si>
  <si>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</si>
  <si>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</si>
  <si>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</si>
  <si>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</si>
  <si>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</si>
  <si>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</si>
  <si>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</si>
  <si>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</si>
  <si>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</si>
  <si>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</si>
  <si>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</si>
  <si>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</si>
  <si>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</si>
  <si>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</si>
  <si>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</si>
  <si>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</si>
  <si>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</si>
  <si>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</si>
  <si>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</si>
  <si>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</si>
  <si>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</si>
  <si>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</si>
  <si>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</si>
  <si>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</si>
  <si>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</si>
  <si>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</si>
  <si>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</si>
  <si>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</si>
  <si>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</si>
  <si>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</si>
  <si>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</si>
  <si>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</si>
  <si>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</si>
  <si>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</si>
  <si>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</si>
  <si>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</si>
  <si>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</si>
  <si>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</si>
  <si>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</si>
  <si>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</si>
  <si>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</si>
  <si>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</si>
  <si>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</si>
  <si>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</si>
  <si>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</si>
  <si>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</si>
  <si>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</si>
  <si>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</si>
  <si>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</si>
  <si>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</si>
  <si>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</si>
  <si>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</si>
  <si>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</si>
  <si>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</si>
  <si>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</si>
  <si>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</si>
  <si>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</si>
  <si>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</si>
  <si>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</si>
  <si>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</si>
  <si>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</si>
  <si>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</si>
  <si>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</si>
  <si>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</si>
  <si>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</si>
  <si>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</si>
  <si>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</si>
  <si>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</si>
  <si>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</si>
  <si>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</si>
  <si>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</si>
  <si>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</si>
  <si>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</si>
  <si>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</si>
  <si>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</si>
  <si>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</si>
  <si>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</si>
  <si>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</si>
  <si>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</si>
  <si>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</si>
  <si>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</si>
  <si>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</si>
  <si>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</si>
  <si>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</si>
  <si>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</si>
  <si>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</si>
  <si>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</si>
  <si>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</si>
  <si>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</si>
  <si>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</si>
  <si>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</si>
  <si>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</si>
  <si>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</si>
  <si>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</si>
  <si>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</si>
  <si>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</si>
  <si>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</si>
  <si>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</si>
  <si>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</si>
  <si>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</si>
  <si>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</si>
  <si>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</si>
  <si>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</si>
  <si>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</si>
  <si>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</si>
  <si>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</si>
  <si>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</si>
  <si>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</si>
  <si>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</si>
  <si>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</si>
  <si>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</si>
  <si>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</si>
  <si>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</si>
  <si>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</si>
  <si>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</si>
  <si>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</si>
  <si>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</si>
  <si>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</si>
  <si>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</si>
  <si>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</si>
  <si>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</si>
  <si>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</si>
  <si>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</si>
  <si>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</si>
  <si>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</si>
  <si>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</si>
  <si>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</si>
  <si>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</si>
  <si>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</si>
  <si>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</si>
  <si>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</si>
  <si>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</si>
  <si>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</si>
  <si>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</si>
  <si>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</si>
  <si>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</si>
  <si>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</si>
  <si>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</si>
  <si>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</si>
  <si>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</si>
  <si>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</si>
  <si>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</si>
  <si>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</si>
  <si>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</si>
  <si>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</si>
  <si>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</si>
  <si>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</si>
  <si>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</si>
  <si>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</si>
  <si>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</si>
  <si>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</si>
  <si>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</si>
  <si>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</si>
  <si>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</si>
  <si>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</si>
  <si>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</si>
  <si>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</si>
  <si>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</si>
  <si>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</si>
  <si>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</si>
  <si>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</si>
  <si>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</si>
  <si>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</si>
  <si>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</si>
  <si>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</si>
  <si>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</si>
  <si>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</si>
  <si>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</si>
  <si>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</si>
  <si>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</si>
  <si>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</si>
  <si>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</si>
  <si>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</si>
  <si>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</si>
  <si>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</si>
  <si>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</si>
  <si>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</si>
  <si>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</si>
  <si>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</si>
  <si>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</si>
  <si>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</si>
  <si>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</si>
  <si>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</si>
  <si>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</si>
  <si>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</si>
  <si>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</si>
  <si>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</si>
  <si>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</si>
  <si>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</si>
  <si>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</si>
  <si>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</si>
  <si>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</si>
  <si>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</si>
  <si>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</si>
  <si>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</si>
  <si>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</si>
  <si>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</si>
  <si>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</si>
  <si>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</si>
  <si>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</si>
  <si>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</si>
  <si>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</si>
  <si>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</si>
  <si>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</si>
  <si>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</si>
  <si>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</si>
  <si>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</si>
  <si>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</si>
  <si>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</si>
  <si>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</si>
  <si>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</si>
  <si>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</si>
  <si>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</si>
  <si>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</si>
  <si>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</si>
  <si>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</si>
  <si>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</si>
  <si>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</si>
  <si>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</si>
  <si>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</si>
  <si>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</si>
  <si>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</si>
  <si>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</si>
  <si>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</si>
  <si>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</si>
  <si>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</si>
  <si>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</si>
  <si>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</si>
  <si>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</si>
  <si>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</si>
  <si>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</si>
  <si>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</si>
  <si>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</si>
  <si>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</si>
  <si>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</si>
  <si>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</si>
  <si>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</si>
  <si>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</si>
  <si>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</si>
  <si>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</si>
  <si>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</si>
  <si>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</si>
  <si>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</si>
  <si>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</si>
  <si>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</si>
  <si>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</si>
  <si>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</si>
  <si>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</si>
  <si>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</si>
  <si>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</si>
  <si>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</si>
  <si>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</si>
  <si>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</si>
  <si>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</si>
  <si>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</si>
  <si>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</si>
  <si>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</si>
  <si>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</si>
  <si>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</si>
  <si>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</si>
  <si>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</si>
  <si>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</si>
  <si>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</si>
  <si>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</si>
  <si>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</si>
  <si>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</si>
  <si>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</si>
  <si>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</si>
  <si>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</si>
  <si>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</si>
  <si>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</si>
  <si>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</si>
  <si>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</si>
  <si>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</si>
  <si>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</si>
  <si>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</si>
  <si>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</si>
  <si>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</si>
  <si>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</si>
  <si>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</si>
  <si>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</si>
  <si>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</si>
  <si>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</si>
  <si>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</si>
  <si>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</si>
  <si>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</si>
  <si>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</si>
  <si>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</si>
  <si>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</si>
  <si>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</si>
  <si>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</si>
  <si>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</si>
  <si>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</si>
  <si>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</si>
  <si>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</si>
  <si>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</si>
  <si>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</si>
  <si>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</si>
  <si>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</si>
  <si>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</si>
  <si>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</si>
  <si>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</si>
  <si>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</si>
  <si>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</si>
  <si>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</si>
  <si>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</si>
  <si>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</si>
  <si>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</si>
  <si>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</si>
  <si>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</si>
  <si>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</si>
  <si>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</si>
  <si>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</si>
  <si>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</si>
  <si>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</si>
  <si>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</si>
  <si>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</si>
  <si>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</si>
  <si>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</si>
  <si>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</si>
  <si>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</si>
  <si>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</si>
  <si>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</si>
  <si>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</si>
  <si>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</si>
  <si>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</si>
  <si>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</si>
  <si>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</si>
  <si>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</si>
  <si>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</si>
  <si>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</si>
  <si>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</si>
  <si>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</si>
  <si>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</si>
  <si>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</si>
  <si>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</si>
  <si>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</si>
  <si>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</si>
  <si>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</si>
  <si>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</si>
  <si>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</si>
  <si>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</si>
  <si>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</si>
  <si>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</si>
  <si>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</si>
  <si>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</si>
  <si>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</si>
  <si>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</si>
  <si>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</si>
  <si>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</si>
  <si>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</si>
  <si>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</si>
  <si>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</si>
  <si>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</si>
  <si>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</si>
  <si>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</si>
  <si>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</si>
  <si>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</si>
  <si>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</si>
  <si>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</si>
  <si>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</si>
  <si>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</si>
  <si>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</si>
  <si>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</si>
  <si>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</si>
  <si>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</si>
  <si>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</si>
  <si>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</si>
  <si>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</si>
  <si>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</si>
  <si>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</si>
  <si>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</si>
  <si>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</si>
  <si>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</si>
  <si>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</si>
  <si>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</si>
  <si>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</si>
  <si>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</si>
  <si>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</si>
  <si>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</si>
  <si>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</si>
  <si>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</si>
  <si>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</si>
  <si>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</si>
  <si>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</si>
  <si>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</si>
  <si>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</si>
  <si>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</si>
  <si>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</si>
  <si>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</si>
  <si>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</si>
  <si>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</si>
  <si>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</si>
  <si>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</si>
  <si>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</si>
  <si>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</si>
  <si>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</si>
  <si>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</si>
  <si>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</si>
  <si>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</si>
  <si>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</si>
  <si>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</si>
  <si>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</si>
  <si>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</si>
  <si>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</si>
  <si>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</si>
  <si>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</si>
  <si>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</si>
  <si>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</si>
  <si>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</si>
  <si>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</si>
  <si>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</si>
  <si>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</si>
  <si>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</si>
  <si>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</si>
  <si>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</si>
  <si>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</si>
  <si>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</si>
  <si>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</si>
  <si>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</si>
  <si>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</si>
  <si>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</si>
  <si>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</si>
  <si>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</si>
  <si>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</si>
  <si>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</si>
  <si>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</si>
  <si>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</si>
  <si>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</si>
  <si>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</si>
  <si>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</si>
  <si>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</si>
  <si>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</si>
  <si>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</si>
  <si>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</si>
  <si>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</si>
  <si>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</si>
  <si>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</si>
  <si>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</si>
  <si>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</si>
  <si>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</si>
  <si>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</si>
  <si>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</si>
  <si>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</si>
  <si>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</si>
  <si>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</si>
  <si>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</si>
  <si>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</si>
  <si>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</si>
  <si>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</si>
  <si>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</si>
  <si>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</si>
  <si>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</si>
  <si>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</si>
  <si>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</si>
  <si>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</si>
  <si>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</si>
  <si>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</si>
  <si>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</si>
  <si>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</si>
  <si>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</si>
  <si>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</si>
  <si>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</si>
  <si>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</si>
  <si>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</si>
  <si>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</si>
  <si>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</si>
  <si>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</si>
  <si>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</si>
  <si>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</si>
  <si>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</si>
  <si>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</si>
  <si>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</si>
  <si>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</si>
  <si>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</si>
  <si>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</si>
  <si>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</si>
  <si>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</si>
  <si>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</si>
  <si>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</si>
  <si>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</si>
  <si>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</si>
  <si>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</si>
  <si>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</si>
  <si>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</si>
  <si>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</si>
  <si>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</si>
  <si>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</si>
  <si>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</si>
  <si>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</si>
  <si>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</si>
  <si>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</si>
  <si>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</si>
  <si>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</si>
  <si>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</si>
  <si>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</si>
  <si>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</si>
  <si>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</si>
  <si>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</si>
  <si>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</si>
  <si>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</si>
  <si>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</si>
  <si>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</si>
  <si>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</si>
  <si>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</si>
  <si>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</si>
  <si>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</si>
  <si>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</si>
  <si>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</si>
  <si>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</si>
  <si>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</si>
  <si>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</si>
  <si>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</si>
  <si>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</si>
  <si>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</si>
  <si>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</si>
  <si>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</si>
  <si>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</si>
  <si>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</si>
  <si>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</si>
  <si>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</si>
  <si>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</si>
  <si>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</si>
  <si>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</si>
  <si>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</si>
  <si>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</si>
  <si>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</si>
  <si>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</si>
  <si>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</si>
  <si>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</si>
  <si>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</si>
  <si>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</si>
  <si>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</si>
  <si>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</si>
  <si>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</si>
  <si>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</si>
  <si>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</si>
  <si>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</si>
  <si>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</si>
  <si>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</si>
  <si>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</si>
  <si>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</si>
  <si>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</si>
  <si>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</si>
  <si>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</si>
  <si>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</si>
  <si>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</si>
  <si>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</si>
  <si>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</si>
  <si>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</si>
  <si>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</si>
  <si>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</si>
  <si>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</si>
  <si>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</si>
  <si>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</si>
  <si>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</si>
  <si>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</si>
  <si>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</si>
  <si>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</si>
  <si>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</si>
  <si>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</si>
  <si>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</si>
  <si>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</si>
  <si>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</si>
  <si>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</si>
  <si>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</si>
  <si>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</si>
  <si>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</si>
  <si>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</si>
  <si>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</si>
  <si>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</si>
  <si>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</si>
  <si>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</si>
  <si>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</si>
  <si>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</si>
  <si>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</si>
  <si>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</si>
  <si>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</si>
  <si>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</si>
  <si>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</si>
  <si>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</si>
  <si>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</si>
  <si>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</si>
  <si>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</si>
  <si>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</si>
  <si>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</si>
  <si>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</si>
  <si>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</si>
  <si>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</si>
  <si>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</si>
  <si>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</si>
  <si>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</si>
  <si>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</si>
  <si>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</si>
  <si>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</si>
  <si>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</si>
  <si>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</si>
  <si>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</si>
  <si>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</si>
  <si>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</si>
  <si>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</si>
  <si>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</si>
  <si>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</si>
  <si>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</si>
  <si>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</si>
  <si>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</si>
  <si>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</si>
  <si>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</si>
  <si>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</si>
  <si>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</si>
  <si>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</si>
  <si>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</si>
  <si>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</si>
  <si>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</si>
  <si>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</si>
  <si>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</si>
  <si>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</si>
  <si>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</si>
  <si>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</si>
  <si>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</si>
  <si>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</si>
  <si>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</si>
  <si>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</si>
  <si>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</si>
  <si>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</si>
  <si>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</si>
  <si>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</si>
  <si>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</si>
  <si>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</si>
  <si>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</si>
  <si>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</si>
  <si>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</si>
  <si>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</si>
  <si>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</si>
  <si>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</si>
  <si>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</si>
  <si>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</si>
  <si>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</si>
  <si>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</si>
  <si>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</si>
  <si>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</si>
  <si>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</si>
  <si>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</si>
  <si>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</si>
  <si>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</si>
  <si>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</si>
  <si>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</si>
  <si>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</si>
  <si>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</si>
  <si>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</si>
  <si>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</si>
  <si>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</si>
  <si>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</si>
  <si>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</si>
  <si>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</si>
  <si>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</si>
  <si>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</si>
  <si>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</si>
  <si>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</si>
  <si>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</si>
  <si>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</si>
  <si>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</si>
  <si>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</si>
  <si>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</si>
  <si>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</si>
  <si>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</si>
  <si>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</si>
  <si>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</si>
  <si>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</si>
  <si>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</si>
  <si>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</si>
  <si>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</si>
  <si>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</si>
  <si>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</si>
  <si>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</si>
  <si>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</si>
  <si>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</si>
  <si>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</si>
  <si>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</si>
  <si>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</si>
  <si>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</si>
  <si>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</si>
  <si>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</si>
  <si>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</si>
  <si>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</si>
  <si>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</si>
  <si>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</si>
  <si>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</si>
  <si>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</si>
  <si>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</si>
  <si>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</si>
  <si>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</si>
  <si>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</si>
  <si>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</si>
  <si>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</si>
  <si>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</si>
  <si>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</si>
  <si>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</si>
  <si>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</si>
  <si>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</si>
  <si>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</si>
  <si>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</si>
  <si>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</si>
  <si>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</si>
  <si>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</si>
  <si>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</si>
  <si>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</si>
  <si>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</si>
  <si>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</si>
  <si>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</si>
  <si>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</si>
  <si>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</si>
  <si>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</si>
  <si>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</si>
  <si>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</si>
  <si>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</si>
  <si>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</si>
  <si>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</si>
  <si>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</si>
  <si>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</si>
  <si>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</si>
  <si>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</si>
  <si>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</si>
  <si>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</si>
  <si>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</si>
  <si>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</si>
  <si>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</si>
  <si>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</si>
  <si>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</si>
  <si>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</si>
  <si>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</si>
  <si>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</si>
  <si>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</si>
  <si>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</si>
  <si>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</si>
  <si>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</si>
  <si>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</si>
  <si>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</si>
  <si>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</si>
  <si>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</si>
  <si>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</si>
  <si>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</si>
  <si>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</si>
  <si>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</si>
  <si>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</si>
  <si>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</si>
  <si>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</si>
  <si>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</si>
  <si>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</si>
  <si>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</si>
  <si>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</si>
  <si>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</si>
  <si>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</si>
  <si>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</si>
  <si>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</si>
  <si>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</si>
  <si>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</si>
  <si>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</si>
  <si>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</si>
  <si>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</si>
  <si>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</si>
  <si>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</si>
  <si>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</si>
  <si>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</si>
  <si>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</si>
  <si>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</si>
  <si>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</si>
  <si>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</si>
  <si>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</si>
  <si>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</si>
  <si>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</si>
  <si>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</si>
  <si>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</si>
  <si>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</si>
  <si>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</si>
  <si>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</si>
  <si>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</si>
  <si>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</si>
  <si>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</si>
  <si>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</si>
  <si>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</si>
  <si>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</si>
  <si>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</si>
  <si>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</si>
  <si>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</si>
  <si>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</si>
  <si>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</si>
  <si>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</si>
  <si>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</si>
  <si>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</si>
  <si>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</si>
  <si>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</si>
  <si>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</si>
  <si>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</si>
  <si>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</si>
  <si>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</si>
  <si>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</si>
  <si>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</si>
  <si>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</si>
  <si>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</si>
  <si>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</si>
  <si>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</si>
  <si>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</si>
  <si>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</si>
  <si>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</si>
  <si>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</si>
  <si>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</si>
  <si>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</si>
  <si>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</si>
  <si>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</si>
  <si>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</si>
  <si>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</si>
  <si>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</si>
  <si>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</si>
  <si>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</si>
  <si>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</si>
  <si>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</si>
  <si>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</si>
  <si>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</si>
  <si>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</si>
  <si>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</si>
  <si>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</si>
  <si>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</si>
  <si>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</si>
  <si>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</si>
  <si>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</si>
  <si>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</si>
  <si>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</si>
  <si>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</si>
  <si>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</si>
  <si>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</si>
  <si>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</si>
  <si>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</si>
  <si>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</si>
  <si>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</si>
  <si>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</si>
  <si>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</si>
  <si>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</si>
  <si>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</si>
  <si>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</si>
  <si>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</si>
  <si>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</si>
  <si>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</si>
  <si>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</si>
  <si>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</si>
  <si>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</si>
  <si>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</si>
  <si>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</si>
  <si>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</si>
  <si>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</si>
  <si>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</si>
  <si>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</si>
  <si>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</si>
  <si>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</si>
  <si>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</si>
  <si>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</si>
  <si>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</si>
  <si>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</si>
  <si>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</si>
  <si>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</si>
  <si>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</si>
  <si>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</si>
  <si>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</si>
  <si>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</si>
  <si>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</si>
  <si>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</si>
  <si>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</si>
  <si>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</si>
  <si>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</si>
  <si>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</si>
  <si>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</si>
  <si>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</si>
  <si>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</si>
  <si>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</si>
  <si>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</si>
  <si>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</si>
  <si>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</si>
  <si>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</si>
  <si>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</si>
  <si>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</si>
  <si>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</si>
  <si>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</si>
  <si>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</si>
  <si>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</si>
  <si>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</si>
  <si>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</si>
  <si>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</si>
  <si>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</si>
  <si>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</si>
  <si>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</si>
  <si>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</si>
  <si>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</si>
  <si>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</si>
  <si>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</si>
  <si>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</si>
  <si>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</si>
  <si>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</si>
  <si>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</si>
  <si>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</si>
  <si>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</si>
  <si>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</si>
  <si>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</si>
  <si>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</si>
  <si>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</si>
  <si>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</si>
  <si>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</si>
  <si>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</si>
  <si>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</si>
  <si>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</si>
  <si>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</si>
  <si>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</si>
  <si>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</si>
  <si>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</si>
  <si>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</si>
  <si>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</si>
  <si>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</si>
  <si>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</si>
  <si>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</si>
  <si>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</si>
  <si>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</si>
  <si>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</si>
  <si>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</si>
  <si>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</si>
  <si>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</si>
  <si>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</si>
  <si>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</si>
  <si>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</si>
  <si>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</si>
  <si>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</si>
  <si>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</si>
  <si>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</si>
  <si>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</si>
  <si>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</si>
  <si>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</si>
  <si>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</si>
  <si>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</si>
  <si>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</si>
  <si>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</si>
  <si>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</si>
  <si>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</si>
  <si>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</si>
  <si>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</si>
  <si>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</si>
  <si>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</si>
  <si>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</si>
  <si>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</si>
  <si>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</si>
  <si>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</si>
  <si>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</si>
  <si>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</si>
  <si>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</si>
  <si>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</si>
  <si>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</si>
  <si>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</si>
  <si>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</si>
  <si>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</si>
  <si>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</si>
  <si>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</si>
  <si>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</si>
  <si>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</si>
  <si>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</si>
  <si>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</si>
  <si>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</si>
  <si>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</si>
  <si>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</si>
  <si>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</si>
  <si>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</si>
  <si>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</si>
  <si>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</si>
  <si>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</si>
  <si>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</si>
  <si>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</si>
  <si>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</si>
  <si>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</si>
  <si>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</si>
  <si>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</si>
  <si>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</si>
  <si>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</si>
  <si>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</si>
  <si>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</si>
  <si>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</si>
  <si>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</si>
  <si>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</si>
  <si>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</si>
  <si>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</si>
  <si>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</si>
  <si>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</si>
  <si>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</si>
  <si>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</si>
  <si>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</si>
  <si>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</si>
  <si>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</si>
  <si>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</si>
  <si>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</si>
  <si>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</si>
  <si>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</si>
  <si>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</si>
  <si>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</si>
  <si>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</si>
  <si>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</si>
  <si>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</si>
  <si>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</si>
  <si>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</si>
  <si>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</si>
  <si>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</si>
  <si>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</si>
  <si>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</si>
  <si>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</si>
  <si>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</si>
  <si>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</si>
  <si>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</si>
  <si>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</si>
  <si>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</si>
  <si>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</si>
  <si>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</si>
  <si>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</si>
  <si>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</si>
  <si>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</si>
  <si>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</si>
  <si>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</si>
  <si>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</si>
  <si>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</si>
  <si>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</si>
  <si>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</si>
  <si>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</si>
  <si>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</si>
  <si>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</si>
  <si>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</si>
  <si>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</si>
  <si>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</si>
  <si>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</si>
  <si>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</si>
  <si>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</si>
  <si>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</si>
  <si>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</si>
  <si>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</si>
  <si>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</si>
  <si>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</si>
  <si>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</si>
  <si>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</si>
  <si>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</si>
  <si>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</si>
  <si>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</si>
  <si>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</si>
  <si>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</si>
  <si>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</si>
  <si>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</si>
  <si>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</si>
  <si>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</si>
  <si>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</si>
  <si>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</si>
  <si>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</si>
  <si>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</si>
  <si>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</si>
  <si>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</si>
  <si>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</si>
  <si>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</si>
  <si>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</si>
  <si>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</si>
  <si>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</si>
  <si>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</si>
  <si>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</si>
  <si>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</si>
  <si>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</si>
  <si>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</si>
  <si>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</si>
  <si>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</si>
  <si>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</si>
  <si>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</si>
  <si>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</si>
  <si>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</si>
  <si>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</si>
  <si>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</si>
  <si>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</si>
  <si>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</si>
  <si>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</si>
  <si>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</si>
  <si>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</si>
  <si>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</si>
  <si>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</si>
  <si>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</si>
  <si>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</si>
  <si>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</si>
  <si>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</si>
  <si>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</si>
  <si>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</si>
  <si>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</si>
  <si>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</si>
  <si>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</si>
  <si>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</si>
  <si>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</si>
  <si>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</si>
  <si>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</si>
  <si>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</si>
  <si>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</si>
  <si>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</si>
  <si>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</si>
  <si>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</si>
  <si>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</si>
  <si>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</si>
  <si>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</si>
  <si>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</si>
  <si>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</si>
  <si>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</si>
  <si>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</si>
  <si>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</si>
  <si>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</si>
  <si>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</si>
  <si>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</si>
  <si>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</si>
  <si>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</si>
  <si>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</si>
  <si>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</si>
  <si>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</si>
  <si>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</si>
  <si>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</si>
  <si>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</si>
  <si>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</si>
  <si>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</si>
  <si>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</si>
  <si>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</si>
  <si>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</si>
  <si>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</si>
  <si>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</si>
  <si>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</si>
  <si>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</si>
  <si>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</si>
  <si>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</si>
  <si>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</si>
  <si>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</si>
  <si>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</si>
  <si>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</si>
  <si>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</si>
  <si>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</si>
  <si>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</si>
  <si>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</si>
  <si>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</si>
  <si>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</si>
  <si>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</si>
  <si>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</si>
  <si>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</si>
  <si>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</si>
  <si>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</si>
  <si>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</si>
  <si>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</si>
  <si>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</si>
  <si>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</si>
  <si>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</si>
  <si>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</si>
  <si>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</si>
  <si>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</si>
  <si>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</si>
  <si>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</si>
  <si>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</si>
  <si>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</si>
  <si>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</si>
  <si>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</si>
  <si>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</si>
  <si>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</si>
  <si>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</si>
  <si>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</si>
  <si>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</si>
  <si>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</si>
  <si>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</si>
  <si>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</si>
  <si>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</si>
  <si>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</si>
  <si>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</si>
  <si>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</si>
  <si>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</si>
  <si>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</si>
  <si>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</si>
  <si>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</si>
  <si>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</si>
  <si>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</si>
  <si>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</si>
  <si>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</si>
  <si>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</si>
  <si>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</si>
  <si>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</si>
  <si>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</si>
  <si>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</si>
  <si>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</si>
  <si>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</si>
  <si>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</si>
  <si>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</si>
  <si>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</si>
  <si>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</si>
  <si>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</si>
  <si>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</si>
  <si>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</si>
  <si>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</si>
  <si>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</si>
  <si>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</si>
  <si>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</si>
  <si>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</si>
  <si>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</si>
  <si>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</si>
  <si>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</si>
  <si>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</si>
  <si>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</si>
  <si>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</si>
  <si>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</si>
  <si>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</si>
  <si>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</si>
  <si>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</si>
  <si>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</si>
  <si>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</si>
  <si>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</si>
  <si>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</si>
  <si>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</si>
  <si>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</si>
  <si>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</si>
  <si>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</si>
  <si>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</si>
  <si>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</si>
  <si>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</si>
  <si>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</si>
  <si>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</si>
  <si>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</si>
  <si>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</si>
  <si>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</si>
  <si>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</si>
  <si>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</si>
  <si>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</si>
  <si>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</si>
  <si>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</si>
  <si>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</si>
  <si>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</si>
  <si>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</si>
  <si>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</si>
  <si>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</si>
  <si>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</si>
  <si>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</si>
  <si>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</si>
  <si>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</si>
  <si>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</si>
  <si>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</si>
  <si>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</si>
  <si>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</si>
  <si>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</si>
  <si>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</si>
  <si>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</si>
  <si>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</si>
  <si>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</si>
  <si>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</si>
  <si>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</si>
  <si>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</si>
  <si>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</si>
  <si>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</si>
  <si>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</si>
  <si>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</si>
  <si>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</si>
  <si>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</si>
  <si>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</si>
  <si>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</si>
  <si>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</si>
  <si>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</si>
  <si>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</si>
  <si>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</si>
  <si>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</si>
  <si>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</si>
  <si>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</si>
  <si>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</si>
  <si>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</si>
  <si>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</si>
  <si>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</si>
  <si>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</si>
  <si>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</si>
  <si>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</si>
  <si>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</si>
  <si>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</si>
  <si>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</si>
  <si>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</si>
  <si>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</si>
  <si>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</si>
  <si>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</si>
  <si>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</si>
  <si>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</si>
  <si>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</si>
  <si>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</si>
  <si>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</si>
  <si>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</si>
  <si>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</si>
  <si>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</si>
  <si>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</si>
  <si>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</si>
  <si>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</si>
  <si>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</si>
  <si>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</si>
  <si>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</si>
  <si>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</si>
  <si>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</si>
  <si>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</si>
  <si>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</si>
  <si>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</si>
  <si>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</si>
  <si>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</si>
  <si>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</si>
  <si>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</si>
  <si>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</si>
  <si>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</si>
  <si>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</si>
  <si>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</si>
  <si>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</si>
  <si>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</si>
  <si>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</si>
  <si>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</si>
  <si>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</si>
  <si>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</si>
  <si>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</si>
  <si>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</si>
  <si>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</si>
  <si>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</si>
  <si>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</si>
  <si>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</si>
  <si>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</si>
  <si>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</si>
  <si>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</si>
  <si>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</si>
  <si>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</si>
  <si>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</si>
  <si>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</si>
  <si>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</si>
  <si>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</si>
  <si>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</si>
  <si>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</si>
  <si>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</si>
  <si>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</si>
  <si>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</si>
  <si>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</si>
  <si>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</si>
  <si>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</si>
  <si>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</si>
  <si>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</si>
  <si>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</si>
  <si>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</si>
  <si>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</si>
  <si>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</si>
  <si>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</si>
  <si>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</si>
  <si>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</si>
  <si>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</si>
  <si>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</si>
  <si>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</si>
  <si>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</si>
  <si>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</si>
  <si>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</si>
  <si>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</si>
  <si>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</si>
  <si>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</si>
  <si>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</si>
  <si>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</si>
  <si>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</si>
  <si>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</si>
  <si>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</si>
  <si>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</si>
  <si>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</si>
  <si>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</si>
  <si>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</si>
  <si>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</si>
  <si>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</si>
  <si>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</si>
  <si>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</si>
  <si>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</si>
  <si>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</si>
  <si>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</si>
  <si>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</si>
  <si>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</si>
  <si>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</si>
  <si>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</si>
  <si>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</si>
  <si>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</si>
  <si>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</si>
  <si>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</si>
  <si>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</si>
  <si>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</si>
  <si>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</si>
  <si>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</si>
  <si>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</si>
  <si>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</si>
  <si>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</si>
  <si>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</si>
  <si>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</si>
  <si>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</si>
  <si>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</si>
  <si>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</si>
  <si>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</si>
  <si>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</si>
  <si>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</si>
  <si>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</si>
  <si>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</si>
  <si>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</si>
  <si>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</si>
  <si>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</si>
  <si>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</si>
  <si>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</si>
  <si>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</si>
  <si>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</si>
  <si>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</si>
  <si>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</si>
  <si>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</si>
  <si>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</si>
  <si>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</si>
  <si>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</si>
  <si>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</si>
  <si>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</si>
  <si>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</si>
  <si>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</si>
  <si>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</si>
  <si>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</si>
  <si>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</si>
  <si>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</si>
  <si>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</si>
  <si>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</si>
  <si>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</si>
  <si>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</si>
  <si>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</si>
  <si>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</si>
  <si>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</si>
  <si>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</si>
  <si>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</si>
  <si>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</si>
  <si>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</si>
  <si>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</si>
  <si>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</si>
  <si>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</si>
  <si>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</si>
  <si>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</si>
  <si>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</si>
  <si>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</si>
  <si>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</si>
  <si>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</si>
  <si>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</si>
  <si>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</si>
  <si>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</si>
  <si>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</si>
  <si>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</si>
  <si>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</si>
  <si>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</si>
  <si>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</si>
  <si>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</si>
  <si>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</si>
  <si>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</si>
  <si>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</si>
  <si>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</si>
  <si>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</si>
  <si>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</si>
  <si>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</si>
  <si>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</si>
  <si>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</si>
  <si>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</si>
  <si>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</si>
  <si>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</si>
  <si>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</si>
  <si>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</si>
  <si>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</si>
  <si>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</si>
  <si>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</si>
  <si>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</si>
  <si>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</si>
  <si>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</si>
  <si>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</si>
  <si>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</si>
  <si>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</si>
  <si>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</si>
  <si>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</si>
  <si>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</si>
  <si>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</si>
  <si>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</si>
  <si>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</si>
  <si>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</si>
  <si>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</si>
  <si>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</si>
  <si>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</si>
  <si>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</si>
  <si>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</si>
  <si>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</si>
  <si>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</si>
  <si>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</si>
  <si>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</si>
  <si>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</si>
  <si>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</si>
  <si>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</si>
  <si>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</si>
  <si>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</si>
  <si>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</si>
  <si>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</si>
  <si>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</si>
  <si>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</si>
  <si>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</si>
  <si>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</si>
  <si>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</si>
  <si>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</si>
  <si>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</si>
  <si>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</si>
  <si>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</si>
  <si>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</si>
  <si>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</si>
  <si>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</si>
  <si>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</si>
  <si>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</si>
  <si>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</si>
  <si>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</si>
  <si>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</si>
  <si>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</si>
  <si>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</si>
  <si>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</si>
  <si>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</si>
  <si>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</si>
  <si>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</si>
  <si>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</si>
  <si>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</si>
  <si>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</si>
  <si>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</si>
  <si>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</si>
  <si>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</si>
  <si>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</si>
  <si>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</si>
  <si>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</si>
  <si>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</si>
  <si>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</si>
  <si>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</si>
  <si>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</si>
  <si>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</si>
  <si>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</si>
  <si>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</si>
  <si>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</si>
  <si>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</si>
  <si>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</si>
  <si>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</si>
  <si>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</si>
  <si>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</si>
  <si>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</si>
  <si>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</si>
  <si>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</si>
  <si>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</si>
  <si>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</si>
  <si>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</si>
  <si>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</si>
  <si>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</si>
  <si>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</si>
  <si>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</si>
  <si>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</si>
  <si>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</si>
  <si>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</si>
  <si>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</si>
  <si>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</si>
  <si>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</si>
  <si>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</si>
  <si>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</si>
  <si>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</si>
  <si>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</si>
  <si>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</si>
  <si>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</si>
  <si>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</si>
  <si>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</si>
  <si>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</si>
  <si>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</si>
  <si>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</si>
  <si>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</si>
  <si>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</si>
  <si>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</si>
  <si>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</si>
  <si>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</si>
  <si>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</si>
  <si>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</si>
  <si>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</si>
  <si>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</si>
  <si>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</si>
  <si>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</si>
  <si>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</si>
  <si>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</si>
  <si>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</si>
  <si>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</si>
  <si>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</si>
  <si>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</si>
  <si>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</si>
  <si>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</si>
  <si>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</si>
  <si>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</si>
  <si>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</si>
  <si>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</si>
  <si>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</si>
  <si>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</si>
  <si>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</si>
  <si>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</si>
  <si>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</si>
  <si>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</si>
  <si>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</si>
  <si>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</si>
  <si>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</si>
  <si>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</si>
  <si>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</si>
  <si>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</si>
  <si>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</si>
  <si>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</si>
  <si>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</si>
  <si>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</si>
  <si>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</si>
  <si>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</si>
  <si>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</si>
  <si>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</si>
  <si>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</si>
  <si>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</si>
  <si>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</si>
  <si>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</si>
  <si>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</si>
  <si>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</si>
  <si>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</si>
  <si>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</si>
  <si>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</si>
  <si>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</si>
  <si>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</si>
  <si>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</si>
  <si>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</si>
  <si>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</si>
  <si>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</si>
  <si>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</si>
  <si>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</si>
  <si>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</si>
  <si>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</si>
  <si>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</si>
  <si>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</si>
  <si>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</si>
  <si>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</si>
  <si>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</si>
  <si>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</si>
  <si>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</si>
  <si>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</si>
  <si>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</si>
  <si>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</si>
  <si>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</si>
  <si>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</si>
  <si>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</si>
  <si>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</si>
  <si>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</si>
  <si>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</si>
  <si>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</si>
  <si>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</si>
  <si>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</si>
  <si>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</si>
  <si>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</si>
  <si>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</si>
  <si>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</si>
  <si>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</si>
  <si>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</si>
  <si>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</si>
  <si>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</si>
  <si>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</si>
  <si>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</si>
  <si>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</si>
  <si>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</si>
  <si>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</si>
  <si>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</si>
  <si>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</si>
  <si>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</si>
  <si>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</si>
  <si>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</si>
  <si>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</si>
  <si>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</si>
  <si>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</si>
  <si>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</si>
  <si>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</si>
  <si>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</si>
  <si>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</si>
  <si>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</si>
  <si>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</si>
  <si>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</si>
  <si>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</si>
  <si>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</si>
  <si>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</si>
  <si>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</si>
  <si>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</si>
  <si>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</si>
  <si>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</si>
  <si>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</si>
  <si>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</si>
  <si>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</si>
  <si>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</si>
  <si>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</si>
  <si>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</si>
  <si>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</si>
  <si>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</si>
  <si>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</si>
  <si>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</si>
  <si>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</si>
  <si>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</si>
  <si>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</si>
  <si>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</si>
  <si>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</si>
  <si>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</si>
  <si>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</si>
  <si>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</si>
  <si>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</si>
  <si>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</si>
  <si>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</si>
  <si>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</si>
  <si>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</si>
  <si>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</si>
  <si>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</si>
  <si>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</si>
  <si>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</si>
  <si>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</si>
  <si>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</si>
  <si>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</si>
  <si>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</si>
  <si>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</si>
  <si>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</si>
  <si>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</si>
  <si>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</si>
  <si>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</si>
  <si>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</si>
  <si>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</si>
  <si>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</si>
  <si>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</si>
  <si>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</si>
  <si>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</si>
  <si>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</si>
  <si>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</si>
  <si>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</si>
  <si>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</si>
  <si>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</si>
  <si>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</si>
  <si>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</si>
  <si>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</si>
  <si>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</si>
  <si>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</si>
  <si>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</si>
  <si>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</si>
  <si>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</si>
  <si>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</si>
  <si>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</si>
  <si>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</si>
  <si>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</si>
  <si>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</si>
  <si>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</si>
  <si>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</si>
  <si>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</si>
  <si>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</si>
  <si>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</si>
  <si>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</si>
  <si>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</si>
  <si>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</si>
  <si>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</si>
  <si>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</si>
  <si>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</si>
  <si>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</si>
  <si>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</si>
  <si>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</si>
  <si>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</si>
  <si>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</si>
  <si>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</si>
  <si>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</si>
  <si>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</si>
  <si>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</si>
  <si>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</si>
  <si>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</si>
  <si>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</si>
  <si>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</si>
  <si>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</si>
  <si>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</si>
  <si>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</si>
  <si>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</si>
  <si>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</si>
  <si>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</si>
  <si>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</si>
  <si>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</si>
  <si>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</si>
  <si>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</si>
  <si>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</si>
  <si>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</si>
  <si>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</si>
  <si>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</si>
  <si>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</si>
  <si>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</si>
  <si>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</si>
  <si>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</si>
  <si>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</si>
  <si>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</si>
  <si>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</si>
  <si>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</si>
  <si>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</si>
  <si>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</si>
  <si>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</si>
  <si>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</si>
  <si>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</si>
  <si>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</si>
  <si>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</si>
  <si>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</si>
  <si>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</si>
  <si>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</si>
  <si>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</si>
  <si>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</si>
  <si>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</si>
  <si>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</si>
  <si>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</si>
  <si>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</si>
  <si>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</si>
  <si>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</si>
  <si>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</si>
  <si>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</si>
  <si>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</si>
  <si>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</si>
  <si>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</si>
  <si>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</si>
  <si>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</si>
  <si>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</si>
  <si>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</si>
  <si>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</si>
  <si>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</si>
  <si>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</si>
  <si>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</si>
  <si>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</si>
  <si>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</si>
  <si>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</si>
  <si>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</si>
  <si>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</si>
  <si>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</si>
  <si>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</si>
  <si>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</si>
  <si>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</si>
  <si>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</si>
  <si>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</si>
  <si>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</si>
  <si>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</si>
  <si>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</si>
  <si>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</si>
  <si>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</si>
  <si>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</si>
  <si>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</si>
  <si>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</si>
  <si>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</si>
  <si>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</si>
  <si>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</si>
  <si>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</si>
  <si>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</si>
  <si>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</si>
  <si>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</si>
  <si>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</si>
  <si>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</si>
  <si>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</si>
  <si>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</si>
  <si>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</si>
  <si>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</si>
  <si>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</si>
  <si>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</si>
  <si>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</si>
  <si>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</si>
  <si>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</si>
  <si>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</si>
  <si>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</si>
  <si>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</si>
  <si>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</si>
  <si>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</si>
  <si>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</si>
  <si>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</si>
  <si>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</si>
  <si>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</si>
  <si>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</si>
  <si>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</si>
  <si>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</si>
  <si>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</si>
  <si>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</si>
  <si>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</si>
  <si>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</si>
  <si>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</si>
  <si>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</si>
  <si>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</si>
  <si>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</si>
  <si>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</si>
  <si>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</si>
  <si>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</si>
  <si>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</si>
  <si>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</si>
  <si>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</si>
  <si>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</si>
  <si>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</si>
  <si>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</si>
  <si>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</si>
  <si>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</si>
  <si>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</si>
  <si>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</si>
  <si>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</si>
  <si>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</si>
  <si>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</si>
  <si>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</si>
  <si>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</si>
  <si>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</si>
  <si>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</si>
  <si>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</si>
  <si>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</si>
  <si>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</si>
  <si>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</si>
  <si>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</si>
  <si>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</si>
  <si>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</si>
  <si>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</si>
  <si>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</si>
  <si>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</si>
  <si>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</si>
  <si>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</si>
  <si>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</si>
  <si>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</si>
  <si>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</si>
  <si>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</si>
  <si>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</si>
  <si>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</si>
  <si>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</si>
  <si>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</si>
  <si>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</si>
  <si>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</si>
  <si>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</si>
  <si>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</si>
  <si>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</si>
  <si>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</si>
  <si>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</si>
  <si>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</si>
  <si>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</si>
  <si>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</si>
  <si>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</si>
  <si>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</si>
  <si>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</si>
  <si>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</si>
  <si>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</si>
  <si>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</si>
  <si>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</si>
  <si>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</si>
  <si>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</si>
  <si>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</si>
  <si>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</si>
  <si>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</si>
  <si>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</si>
  <si>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</si>
  <si>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</si>
  <si>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</si>
  <si>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</si>
  <si>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</si>
  <si>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</si>
  <si>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</si>
  <si>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</si>
  <si>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</si>
  <si>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</si>
  <si>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</si>
  <si>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</si>
  <si>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</si>
  <si>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</si>
  <si>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</si>
  <si>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</si>
  <si>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</si>
  <si>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</si>
  <si>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</si>
  <si>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</si>
  <si>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</si>
  <si>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</si>
  <si>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</si>
  <si>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</si>
  <si>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</si>
  <si>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</si>
  <si>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</si>
  <si>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</si>
  <si>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</si>
  <si>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</si>
  <si>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</si>
  <si>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</si>
  <si>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</si>
  <si>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</si>
  <si>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</si>
  <si>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</si>
  <si>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</si>
  <si>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</si>
  <si>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</si>
  <si>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</si>
  <si>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</si>
  <si>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</si>
  <si>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</si>
  <si>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</si>
  <si>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</si>
  <si>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</si>
  <si>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</si>
  <si>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</si>
  <si>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</si>
  <si>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</si>
  <si>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</si>
  <si>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</si>
  <si>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</si>
  <si>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</si>
  <si>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</si>
  <si>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</si>
  <si>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</si>
  <si>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</si>
  <si>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</si>
  <si>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</si>
  <si>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</si>
  <si>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</si>
  <si>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</si>
  <si>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</si>
  <si>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</si>
  <si>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</si>
  <si>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</si>
  <si>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</si>
  <si>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</si>
  <si>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</si>
  <si>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</si>
  <si>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</si>
  <si>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</si>
  <si>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</si>
  <si>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</si>
  <si>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</si>
  <si>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</si>
  <si>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</si>
  <si>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</si>
  <si>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</si>
  <si>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</si>
  <si>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</si>
  <si>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</si>
  <si>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</si>
  <si>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</si>
  <si>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</si>
  <si>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</si>
  <si>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</si>
  <si>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</si>
  <si>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</si>
  <si>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</si>
  <si>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</si>
  <si>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</si>
  <si>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</si>
  <si>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</si>
  <si>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</si>
  <si>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</si>
  <si>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</si>
  <si>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</si>
  <si>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</si>
  <si>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</si>
  <si>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</si>
  <si>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</si>
  <si>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</si>
  <si>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</si>
  <si>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</si>
  <si>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</si>
  <si>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</si>
  <si>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</si>
  <si>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</si>
  <si>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</si>
  <si>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</si>
  <si>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</si>
  <si>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</si>
  <si>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</si>
  <si>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</si>
  <si>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</si>
  <si>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</si>
  <si>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</si>
  <si>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</si>
  <si>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</si>
  <si>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</si>
  <si>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</si>
  <si>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</si>
  <si>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</si>
  <si>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</si>
  <si>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</si>
  <si>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</si>
  <si>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</si>
  <si>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</si>
  <si>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</si>
  <si>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</si>
  <si>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</si>
  <si>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</si>
  <si>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</si>
  <si>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</si>
  <si>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</si>
  <si>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</si>
  <si>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</si>
  <si>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</si>
  <si>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</si>
  <si>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</si>
  <si>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</si>
  <si>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</si>
  <si>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</si>
  <si>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</si>
  <si>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</si>
  <si>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</si>
  <si>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</si>
  <si>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</si>
  <si>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</si>
  <si>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</si>
  <si>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</si>
  <si>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</si>
  <si>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</si>
  <si>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</si>
  <si>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</si>
  <si>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</si>
  <si>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</si>
  <si>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</si>
  <si>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</si>
  <si>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</si>
  <si>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</si>
  <si>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</si>
  <si>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</si>
  <si>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</si>
  <si>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</si>
  <si>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</si>
  <si>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</si>
  <si>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</si>
  <si>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</si>
  <si>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</si>
  <si>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</si>
  <si>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</si>
  <si>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</si>
  <si>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</si>
  <si>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</si>
  <si>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</si>
  <si>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</si>
  <si>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</si>
  <si>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</si>
  <si>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</si>
  <si>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</si>
  <si>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</si>
  <si>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</si>
  <si>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</si>
  <si>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</si>
  <si>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</si>
  <si>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</si>
  <si>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</si>
  <si>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</si>
  <si>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</si>
  <si>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</si>
  <si>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</si>
  <si>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</si>
  <si>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</si>
  <si>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</si>
  <si>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</si>
  <si>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</si>
  <si>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</si>
  <si>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</si>
  <si>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</si>
  <si>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</si>
  <si>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</si>
  <si>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</si>
  <si>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</si>
  <si>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</si>
  <si>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</si>
  <si>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</si>
  <si>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</si>
  <si>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</si>
  <si>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</si>
  <si>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</si>
  <si>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</si>
  <si>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</si>
  <si>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</si>
  <si>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</si>
  <si>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</si>
  <si>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</si>
  <si>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</si>
  <si>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</si>
  <si>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</si>
  <si>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</si>
  <si>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</si>
  <si>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</si>
  <si>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</si>
  <si>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</si>
  <si>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</si>
  <si>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</si>
  <si>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</si>
  <si>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</si>
  <si>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</si>
  <si>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</si>
  <si>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</si>
  <si>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</si>
  <si>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</si>
  <si>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</si>
  <si>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</si>
  <si>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</si>
  <si>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</si>
  <si>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</si>
  <si>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</si>
  <si>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</si>
  <si>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</si>
  <si>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</si>
  <si>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</si>
  <si>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</si>
  <si>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</si>
  <si>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</si>
  <si>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</si>
  <si>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</si>
  <si>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</si>
  <si>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</si>
  <si>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</si>
  <si>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</si>
  <si>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</si>
  <si>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</si>
  <si>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</si>
  <si>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</si>
  <si>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</si>
  <si>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</si>
  <si>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</si>
  <si>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</si>
  <si>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</si>
  <si>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</si>
  <si>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</si>
  <si>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</si>
  <si>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</si>
  <si>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</si>
  <si>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</si>
  <si>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</si>
  <si>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</si>
  <si>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</si>
  <si>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</si>
  <si>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</si>
  <si>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</si>
  <si>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</si>
  <si>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</si>
  <si>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</si>
  <si>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</si>
  <si>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</si>
  <si>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</si>
  <si>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</si>
  <si>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</si>
  <si>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</si>
  <si>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</si>
  <si>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</si>
  <si>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</si>
  <si>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</si>
  <si>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</si>
  <si>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</si>
  <si>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</si>
  <si>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</si>
  <si>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</si>
  <si>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</si>
  <si>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</si>
  <si>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</si>
  <si>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</si>
  <si>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</si>
  <si>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</si>
  <si>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</si>
  <si>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</si>
  <si>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</si>
  <si>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</si>
  <si>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</si>
  <si>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</si>
  <si>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</si>
  <si>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</si>
  <si>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</si>
  <si>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</si>
  <si>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</si>
  <si>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</si>
  <si>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</si>
  <si>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</si>
  <si>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</si>
  <si>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</si>
  <si>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</si>
  <si>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</si>
  <si>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</si>
  <si>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</si>
  <si>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</si>
  <si>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</si>
  <si>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</si>
  <si>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</si>
  <si>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</si>
  <si>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</si>
  <si>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</si>
  <si>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</si>
  <si>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</si>
  <si>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</si>
  <si>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</si>
  <si>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</si>
  <si>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</si>
  <si>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</si>
  <si>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</si>
  <si>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</si>
  <si>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</si>
  <si>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</si>
  <si>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</si>
  <si>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</si>
  <si>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</si>
  <si>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</si>
  <si>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</si>
  <si>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</si>
  <si>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</si>
  <si>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</si>
  <si>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</si>
  <si>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</si>
  <si>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</si>
  <si>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</si>
  <si>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</si>
  <si>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</si>
  <si>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</si>
  <si>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</si>
  <si>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</si>
  <si>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</si>
  <si>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</si>
  <si>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</si>
  <si>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</si>
  <si>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</si>
  <si>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</si>
  <si>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</si>
  <si>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</si>
  <si>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</si>
  <si>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</si>
  <si>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</si>
  <si>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</si>
  <si>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</si>
  <si>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</si>
  <si>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</si>
  <si>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</si>
  <si>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</si>
  <si>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</si>
  <si>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</si>
  <si>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</si>
  <si>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</si>
  <si>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</si>
  <si>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</si>
  <si>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</si>
  <si>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</si>
  <si>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</si>
  <si>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</si>
  <si>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</si>
  <si>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</si>
  <si>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</si>
  <si>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</si>
  <si>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</si>
  <si>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</si>
  <si>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</si>
  <si>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</si>
  <si>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</si>
  <si>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</si>
  <si>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</si>
  <si>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</si>
  <si>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</si>
  <si>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</si>
  <si>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</si>
  <si>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</si>
  <si>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</si>
  <si>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</si>
  <si>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</si>
  <si>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</si>
  <si>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</si>
  <si>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</si>
  <si>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</si>
  <si>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</si>
  <si>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</si>
  <si>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</si>
  <si>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</si>
  <si>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</si>
  <si>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</si>
  <si>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</si>
  <si>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</si>
  <si>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</si>
  <si>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</si>
  <si>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</si>
  <si>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</si>
  <si>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</si>
  <si>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</si>
  <si>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</si>
  <si>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</si>
  <si>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</si>
  <si>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</si>
  <si>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</si>
  <si>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</si>
  <si>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</si>
  <si>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</si>
  <si>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</si>
  <si>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</si>
  <si>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</si>
  <si>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</si>
  <si>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</si>
  <si>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</si>
  <si>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</si>
  <si>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</si>
  <si>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</si>
  <si>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</si>
  <si>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</si>
  <si>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</si>
  <si>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</si>
  <si>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</si>
  <si>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</si>
  <si>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</si>
  <si>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</si>
  <si>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</si>
  <si>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</si>
  <si>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</si>
  <si>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</si>
  <si>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</si>
  <si>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</si>
  <si>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</si>
  <si>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</si>
  <si>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</si>
  <si>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</si>
  <si>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</si>
  <si>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</si>
  <si>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</si>
  <si>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</si>
  <si>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</si>
  <si>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</si>
  <si>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</si>
  <si>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</si>
  <si>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</si>
  <si>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</si>
  <si>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</si>
  <si>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</si>
  <si>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</si>
  <si>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</si>
  <si>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</si>
  <si>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</si>
  <si>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</si>
  <si>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</si>
  <si>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</si>
  <si>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</si>
  <si>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</si>
  <si>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</si>
  <si>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</si>
  <si>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</si>
  <si>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</si>
  <si>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</si>
  <si>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</si>
  <si>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</si>
  <si>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</si>
  <si>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</si>
  <si>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</si>
  <si>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</si>
  <si>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</si>
  <si>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</si>
  <si>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</si>
  <si>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</si>
  <si>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</si>
  <si>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</si>
  <si>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</si>
  <si>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</si>
  <si>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</si>
  <si>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</si>
  <si>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</si>
  <si>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</si>
  <si>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</si>
  <si>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</si>
  <si>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</si>
  <si>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</si>
  <si>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</si>
  <si>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</si>
  <si>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</si>
  <si>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</si>
  <si>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</si>
  <si>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</si>
  <si>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</si>
  <si>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</si>
  <si>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</si>
  <si>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</si>
  <si>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</si>
  <si>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</si>
  <si>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</si>
  <si>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</si>
  <si>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</si>
  <si>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</si>
  <si>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</si>
  <si>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</si>
  <si>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</si>
  <si>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</si>
  <si>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</si>
  <si>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</si>
  <si>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</si>
  <si>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</si>
  <si>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</si>
  <si>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</si>
  <si>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</si>
  <si>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</si>
  <si>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</si>
  <si>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</si>
  <si>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</si>
  <si>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</si>
  <si>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</si>
  <si>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</si>
  <si>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</si>
  <si>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</si>
  <si>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</si>
  <si>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</si>
  <si>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</si>
  <si>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</si>
  <si>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</si>
  <si>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</si>
  <si>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</si>
  <si>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</si>
  <si>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</si>
  <si>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</si>
  <si>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</si>
  <si>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</si>
  <si>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</si>
  <si>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</si>
  <si>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</si>
  <si>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</si>
  <si>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</si>
  <si>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</si>
  <si>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</si>
  <si>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</si>
  <si>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</si>
  <si>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</si>
  <si>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</si>
  <si>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</si>
  <si>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</si>
  <si>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</si>
  <si>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</si>
  <si>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</si>
  <si>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</si>
  <si>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</si>
  <si>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</si>
  <si>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</si>
  <si>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</si>
  <si>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</si>
  <si>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</si>
  <si>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</si>
  <si>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</si>
  <si>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</si>
  <si>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</si>
  <si>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</si>
  <si>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</si>
  <si>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</si>
  <si>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</si>
  <si>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</si>
  <si>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</si>
  <si>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</si>
  <si>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</si>
  <si>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</si>
  <si>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</si>
  <si>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</si>
  <si>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</si>
  <si>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</si>
  <si>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</si>
  <si>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</si>
  <si>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</si>
  <si>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</si>
  <si>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</si>
  <si>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</si>
  <si>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</si>
  <si>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</si>
  <si>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</si>
  <si>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</si>
  <si>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</si>
  <si>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</si>
  <si>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</si>
  <si>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</si>
  <si>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</si>
  <si>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</si>
  <si>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</si>
  <si>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</si>
  <si>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</si>
  <si>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</si>
  <si>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</si>
  <si>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</si>
  <si>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</si>
  <si>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</si>
  <si>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</si>
  <si>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</si>
  <si>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</si>
  <si>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</si>
  <si>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</si>
  <si>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</si>
  <si>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</si>
  <si>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</si>
  <si>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</si>
  <si>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</si>
  <si>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</si>
  <si>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</si>
  <si>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</si>
  <si>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</si>
  <si>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</si>
  <si>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</si>
  <si>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</si>
  <si>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</si>
  <si>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</si>
  <si>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</si>
  <si>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</si>
  <si>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</si>
  <si>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</si>
  <si>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</si>
  <si>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</si>
  <si>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</si>
  <si>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</si>
  <si>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</si>
  <si>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</si>
  <si>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</si>
  <si>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</si>
  <si>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</si>
  <si>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</si>
  <si>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</si>
  <si>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</si>
  <si>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</si>
  <si>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</si>
  <si>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</si>
  <si>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</si>
  <si>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</si>
  <si>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</si>
  <si>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</si>
  <si>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</si>
  <si>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</si>
  <si>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</si>
  <si>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</si>
  <si>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</si>
  <si>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</si>
  <si>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</si>
  <si>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</si>
  <si>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</si>
  <si>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</si>
  <si>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</si>
  <si>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</si>
  <si>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</si>
  <si>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</si>
  <si>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</si>
  <si>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</si>
  <si>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</si>
  <si>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</si>
  <si>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</si>
  <si>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</si>
  <si>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</si>
  <si>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</si>
  <si>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</si>
  <si>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</si>
  <si>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</si>
  <si>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</si>
  <si>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</si>
  <si>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</si>
  <si>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</si>
  <si>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</si>
  <si>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</si>
  <si>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</si>
  <si>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</si>
  <si>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</si>
  <si>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</si>
  <si>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</si>
  <si>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</si>
  <si>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</si>
  <si>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</si>
  <si>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</si>
  <si>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</si>
  <si>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</si>
  <si>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</si>
  <si>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</si>
  <si>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</si>
  <si>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</si>
  <si>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</si>
  <si>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</si>
  <si>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</si>
  <si>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</si>
  <si>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</si>
  <si>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</si>
  <si>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</si>
  <si>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</si>
  <si>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</si>
  <si>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</si>
  <si>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</si>
  <si>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</si>
  <si>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</si>
  <si>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</si>
  <si>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</si>
  <si>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</si>
  <si>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</si>
  <si>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</si>
  <si>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</si>
  <si>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</si>
  <si>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</si>
  <si>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</si>
  <si>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</si>
  <si>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</si>
  <si>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</si>
  <si>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</si>
  <si>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</si>
  <si>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</si>
  <si>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</si>
  <si>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</si>
  <si>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</si>
  <si>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</si>
  <si>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</si>
  <si>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</si>
  <si>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</si>
  <si>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</si>
  <si>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</si>
  <si>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</si>
  <si>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</si>
  <si>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</si>
  <si>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</si>
  <si>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</si>
  <si>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</si>
  <si>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</si>
  <si>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</si>
  <si>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</si>
  <si>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</si>
  <si>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</si>
  <si>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</si>
  <si>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</si>
  <si>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</si>
  <si>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</si>
  <si>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</si>
  <si>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</si>
  <si>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</si>
  <si>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</si>
  <si>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</si>
  <si>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</si>
  <si>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</si>
  <si>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</si>
  <si>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</si>
  <si>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</si>
  <si>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</si>
  <si>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</si>
  <si>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</si>
  <si>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</si>
  <si>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</si>
  <si>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</si>
  <si>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</si>
  <si>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</si>
  <si>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</si>
  <si>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</si>
  <si>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</si>
  <si>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</si>
  <si>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</si>
  <si>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</si>
  <si>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</si>
  <si>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</si>
  <si>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</si>
  <si>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</si>
  <si>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</si>
  <si>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</si>
  <si>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</si>
  <si>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</si>
  <si>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</si>
  <si>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</si>
  <si>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</si>
  <si>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</si>
  <si>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</si>
  <si>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</si>
  <si>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</si>
  <si>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</si>
  <si>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</si>
  <si>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</si>
  <si>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</si>
  <si>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</si>
  <si>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</si>
  <si>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</si>
  <si>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</si>
  <si>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</si>
  <si>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</si>
  <si>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</si>
  <si>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</si>
  <si>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</si>
  <si>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</si>
  <si>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</si>
  <si>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</si>
  <si>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</si>
  <si>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</si>
  <si>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</si>
  <si>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</si>
  <si>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</si>
  <si>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</si>
  <si>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</si>
  <si>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</si>
  <si>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</si>
  <si>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</si>
  <si>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</si>
  <si>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</si>
  <si>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</si>
  <si>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</si>
  <si>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</si>
  <si>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</si>
  <si>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</si>
  <si>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</si>
  <si>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</si>
  <si>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</si>
  <si>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</si>
  <si>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</si>
  <si>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</si>
  <si>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</si>
  <si>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</si>
  <si>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</si>
  <si>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</si>
  <si>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SungEel HiTech Co.,Ltd.</t>
  </si>
  <si>
    <t>Jiangxi Jiangwu Cobalt industrial Co., Ltd.</t>
  </si>
  <si>
    <t>Anhui Hanrui New Materials Co., Ltd.</t>
  </si>
  <si>
    <t>https://www.basler.com/About-Us/Supplier-Information</t>
  </si>
  <si>
    <t>Basler requires that suppliers adhere to the requirements of the law and provide reporting. This may include statements of their due diligence without supplying the list of smelters, when applicable. Therefore, the supplier determines, monitors and guarantees the "DRC-conflict free declaration " for their products.</t>
  </si>
  <si>
    <t>We request a EMRT but also use material declarations, supplier statements, and Form SD.</t>
  </si>
  <si>
    <t>Basler Electric</t>
  </si>
  <si>
    <t>John Mollett</t>
  </si>
  <si>
    <t>johnmollett@basler.com</t>
  </si>
  <si>
    <t>618-654-2341 x-412</t>
  </si>
  <si>
    <t>Director of Corporate Quality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</si>
</sst>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8">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05">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0" fontId="76" fillId="45" borderId="56" xfId="498" applyFont="1" applyFill="1" applyBorder="1" applyAlignment="1" applyProtection="1">
      <alignment horizontal="left" vertical="center" wrapText="1"/>
      <protection locked="0"/>
    </xf>
    <xf numFmtId="49" fontId="77" fillId="45" borderId="56" xfId="492" applyNumberFormat="1" applyFill="1" applyBorder="1">
      <protection locked="0"/>
    </xf>
  </cellXfs>
  <cellStyles count="829">
    <cellStyle name="20% - Accent1" xfId="688" builtinId="30" customBuiltin="1"/>
    <cellStyle name="20% - Accent1 2" xfId="6"/>
    <cellStyle name="20% - Accent1 2 2" xfId="597"/>
    <cellStyle name="20% - Accent1 2 2 2" xfId="760"/>
    <cellStyle name="20% - Accent1 2 3" xfId="713"/>
    <cellStyle name="20% - Accent1 3" xfId="807"/>
    <cellStyle name="20% - Accent2" xfId="692" builtinId="34" customBuiltin="1"/>
    <cellStyle name="20% - Accent2 2" xfId="7"/>
    <cellStyle name="20% - Accent2 2 2" xfId="598"/>
    <cellStyle name="20% - Accent2 2 2 2" xfId="761"/>
    <cellStyle name="20% - Accent2 2 3" xfId="714"/>
    <cellStyle name="20% - Accent2 3" xfId="810"/>
    <cellStyle name="20% - Accent3" xfId="696" builtinId="38" customBuiltin="1"/>
    <cellStyle name="20% - Accent3 2" xfId="8"/>
    <cellStyle name="20% - Accent3 2 2" xfId="599"/>
    <cellStyle name="20% - Accent3 2 2 2" xfId="762"/>
    <cellStyle name="20% - Accent3 2 3" xfId="715"/>
    <cellStyle name="20% - Accent3 3" xfId="813"/>
    <cellStyle name="20% - Accent4" xfId="700" builtinId="42" customBuiltin="1"/>
    <cellStyle name="20% - Accent4 2" xfId="9"/>
    <cellStyle name="20% - Accent4 2 2" xfId="600"/>
    <cellStyle name="20% - Accent4 2 2 2" xfId="763"/>
    <cellStyle name="20% - Accent4 2 3" xfId="716"/>
    <cellStyle name="20% - Accent4 3" xfId="816"/>
    <cellStyle name="20% - Accent5" xfId="704" builtinId="46" customBuiltin="1"/>
    <cellStyle name="20% - Accent5 2" xfId="10"/>
    <cellStyle name="20% - Accent5 2 2" xfId="601"/>
    <cellStyle name="20% - Accent5 2 2 2" xfId="764"/>
    <cellStyle name="20% - Accent5 2 3" xfId="717"/>
    <cellStyle name="20% - Accent5 3" xfId="819"/>
    <cellStyle name="20% - Accent6" xfId="708" builtinId="50" customBuiltin="1"/>
    <cellStyle name="20% - Accent6 2" xfId="11"/>
    <cellStyle name="20% - Accent6 2 2" xfId="602"/>
    <cellStyle name="20% - Accent6 2 2 2" xfId="765"/>
    <cellStyle name="20% - Accent6 2 3" xfId="718"/>
    <cellStyle name="20% - Accent6 3" xfId="822"/>
    <cellStyle name="40% - Accent1" xfId="689" builtinId="31" customBuiltin="1"/>
    <cellStyle name="40% - Accent1 2" xfId="12"/>
    <cellStyle name="40% - Accent1 2 2" xfId="603"/>
    <cellStyle name="40% - Accent1 2 2 2" xfId="766"/>
    <cellStyle name="40% - Accent1 2 3" xfId="719"/>
    <cellStyle name="40% - Accent1 3" xfId="808"/>
    <cellStyle name="40% - Accent2" xfId="693" builtinId="35" customBuiltin="1"/>
    <cellStyle name="40% - Accent2 2" xfId="13"/>
    <cellStyle name="40% - Accent2 2 2" xfId="604"/>
    <cellStyle name="40% - Accent2 2 2 2" xfId="767"/>
    <cellStyle name="40% - Accent2 2 3" xfId="720"/>
    <cellStyle name="40% - Accent2 3" xfId="811"/>
    <cellStyle name="40% - Accent3" xfId="697" builtinId="39" customBuiltin="1"/>
    <cellStyle name="40% - Accent3 2" xfId="14"/>
    <cellStyle name="40% - Accent3 2 2" xfId="605"/>
    <cellStyle name="40% - Accent3 2 2 2" xfId="768"/>
    <cellStyle name="40% - Accent3 2 3" xfId="721"/>
    <cellStyle name="40% - Accent3 3" xfId="814"/>
    <cellStyle name="40% - Accent4" xfId="701" builtinId="43" customBuiltin="1"/>
    <cellStyle name="40% - Accent4 2" xfId="15"/>
    <cellStyle name="40% - Accent4 2 2" xfId="606"/>
    <cellStyle name="40% - Accent4 2 2 2" xfId="769"/>
    <cellStyle name="40% - Accent4 2 3" xfId="722"/>
    <cellStyle name="40% - Accent4 3" xfId="817"/>
    <cellStyle name="40% - Accent5" xfId="705" builtinId="47" customBuiltin="1"/>
    <cellStyle name="40% - Accent5 2" xfId="16"/>
    <cellStyle name="40% - Accent5 2 2" xfId="607"/>
    <cellStyle name="40% - Accent5 2 2 2" xfId="770"/>
    <cellStyle name="40% - Accent5 2 3" xfId="723"/>
    <cellStyle name="40% - Accent5 3" xfId="820"/>
    <cellStyle name="40% - Accent6" xfId="709" builtinId="51" customBuiltin="1"/>
    <cellStyle name="40% - Accent6 2" xfId="17"/>
    <cellStyle name="40% - Accent6 2 2" xfId="608"/>
    <cellStyle name="40% - Accent6 2 2 2" xfId="771"/>
    <cellStyle name="40% - Accent6 2 3" xfId="724"/>
    <cellStyle name="40% - Accent6 3" xfId="823"/>
    <cellStyle name="60% - Accent1" xfId="690" builtinId="32" customBuiltin="1"/>
    <cellStyle name="60% - Accent1 2" xfId="18"/>
    <cellStyle name="60% - Accent1 2 2" xfId="609"/>
    <cellStyle name="60% - Accent1 3" xfId="809"/>
    <cellStyle name="60% - Accent2" xfId="694" builtinId="36" customBuiltin="1"/>
    <cellStyle name="60% - Accent2 2" xfId="19"/>
    <cellStyle name="60% - Accent2 2 2" xfId="610"/>
    <cellStyle name="60% - Accent2 3" xfId="812"/>
    <cellStyle name="60% - Accent3" xfId="698" builtinId="40" customBuiltin="1"/>
    <cellStyle name="60% - Accent3 2" xfId="20"/>
    <cellStyle name="60% - Accent3 2 2" xfId="611"/>
    <cellStyle name="60% - Accent3 3" xfId="815"/>
    <cellStyle name="60% - Accent4" xfId="702" builtinId="44" customBuiltin="1"/>
    <cellStyle name="60% - Accent4 2" xfId="21"/>
    <cellStyle name="60% - Accent4 2 2" xfId="612"/>
    <cellStyle name="60% - Accent4 3" xfId="818"/>
    <cellStyle name="60% - Accent5" xfId="706" builtinId="48" customBuiltin="1"/>
    <cellStyle name="60% - Accent5 2" xfId="22"/>
    <cellStyle name="60% - Accent5 2 2" xfId="613"/>
    <cellStyle name="60% - Accent5 3" xfId="821"/>
    <cellStyle name="60% - Accent6" xfId="710" builtinId="52" customBuiltin="1"/>
    <cellStyle name="60% - Accent6 2" xfId="23"/>
    <cellStyle name="60% - Accent6 2 2" xfId="614"/>
    <cellStyle name="60% - Accent6 3" xfId="824"/>
    <cellStyle name="Accent1" xfId="687" builtinId="29" customBuiltin="1"/>
    <cellStyle name="Accent1 2" xfId="24"/>
    <cellStyle name="Accent1 2 2" xfId="615"/>
    <cellStyle name="Accent2" xfId="691" builtinId="33" customBuiltin="1"/>
    <cellStyle name="Accent2 2" xfId="25"/>
    <cellStyle name="Accent2 2 2" xfId="616"/>
    <cellStyle name="Accent3" xfId="695" builtinId="37" customBuiltin="1"/>
    <cellStyle name="Accent3 2" xfId="26"/>
    <cellStyle name="Accent3 2 2" xfId="617"/>
    <cellStyle name="Accent4" xfId="699" builtinId="41" customBuiltin="1"/>
    <cellStyle name="Accent4 2" xfId="27"/>
    <cellStyle name="Accent4 2 2" xfId="618"/>
    <cellStyle name="Accent5" xfId="703" builtinId="45" customBuiltin="1"/>
    <cellStyle name="Accent5 2" xfId="28"/>
    <cellStyle name="Accent5 2 2" xfId="619"/>
    <cellStyle name="Accent6" xfId="707" builtinId="49" customBuiltin="1"/>
    <cellStyle name="Accent6 2" xfId="29"/>
    <cellStyle name="Accent6 2 2" xfId="620"/>
    <cellStyle name="Bad" xfId="677" builtinId="27" customBuiltin="1"/>
    <cellStyle name="Bad 2" xfId="30"/>
    <cellStyle name="Bad 2 2" xfId="621"/>
    <cellStyle name="Bad 3" xfId="31"/>
    <cellStyle name="Bad 3 2" xfId="622"/>
    <cellStyle name="Calculation" xfId="681" builtinId="22" customBuiltin="1"/>
    <cellStyle name="Calculation 2" xfId="32"/>
    <cellStyle name="Calculation 2 2" xfId="623"/>
    <cellStyle name="Check Cell" xfId="683" builtinId="23" customBuiltin="1"/>
    <cellStyle name="Check Cell 2" xfId="33"/>
    <cellStyle name="Check Cell 2 2" xfId="624"/>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xcel Built-in Normal" xfId="485"/>
    <cellStyle name="Explanatory Text" xfId="685" builtinId="53" customBuiltin="1"/>
    <cellStyle name="Explanatory Text 2" xfId="486"/>
    <cellStyle name="Good" xfId="676" builtinId="26" customBuiltin="1"/>
    <cellStyle name="Good 2" xfId="487"/>
    <cellStyle name="Good 2 2" xfId="625"/>
    <cellStyle name="Heading 1" xfId="672" builtinId="16" customBuiltin="1"/>
    <cellStyle name="Heading 1 2" xfId="488"/>
    <cellStyle name="Heading 2" xfId="673" builtinId="17" customBuiltin="1"/>
    <cellStyle name="Heading 2 2" xfId="489"/>
    <cellStyle name="Heading 2 2 2" xfId="626"/>
    <cellStyle name="Heading 3" xfId="674" builtinId="18" customBuiltin="1"/>
    <cellStyle name="Heading 3 2" xfId="490"/>
    <cellStyle name="Heading 4" xfId="675" builtinId="19" customBuiltin="1"/>
    <cellStyle name="Heading 4 2" xfId="491"/>
    <cellStyle name="Hyperlink" xfId="492"/>
    <cellStyle name="Hyperlink 2" xfId="493"/>
    <cellStyle name="Hyperlink 2 2" xfId="628"/>
    <cellStyle name="Hyperlink 3" xfId="494"/>
    <cellStyle name="Hyperlink 4" xfId="495"/>
    <cellStyle name="Hyperlink 4 2" xfId="629"/>
    <cellStyle name="Hyperlink 5" xfId="496"/>
    <cellStyle name="Hyperlink 5 2" xfId="497"/>
    <cellStyle name="Hyperlink 5 3" xfId="630"/>
    <cellStyle name="Hyperlink 6" xfId="498"/>
    <cellStyle name="Hyperlink 6 2" xfId="631"/>
    <cellStyle name="Hyperlink 7" xfId="499"/>
    <cellStyle name="Hyperlink 7 2" xfId="632"/>
    <cellStyle name="Hyperlink 8" xfId="627"/>
    <cellStyle name="Input" xfId="679" builtinId="20" customBuiltin="1"/>
    <cellStyle name="Input 2" xfId="500"/>
    <cellStyle name="Input 2 2" xfId="633"/>
    <cellStyle name="Linked Cell" xfId="682" builtinId="24" customBuiltin="1"/>
    <cellStyle name="Linked Cell 2" xfId="501"/>
    <cellStyle name="Neutral" xfId="678" builtinId="28" customBuiltin="1"/>
    <cellStyle name="Neutral 2" xfId="502"/>
    <cellStyle name="Neutral 2 2" xfId="634"/>
    <cellStyle name="Normal" xfId="0" builtinId="0"/>
    <cellStyle name="Normal 10" xfId="503"/>
    <cellStyle name="Normal 100" xfId="504"/>
    <cellStyle name="Normal 118" xfId="505"/>
    <cellStyle name="Normal 12" xfId="506"/>
    <cellStyle name="Normal 13" xfId="507"/>
    <cellStyle name="Normal 13 2" xfId="508"/>
    <cellStyle name="Normal 13 2 2" xfId="509"/>
    <cellStyle name="Normal 13 2 2 2" xfId="510"/>
    <cellStyle name="Normal 13 2 2 2 2" xfId="511"/>
    <cellStyle name="Normal 13 2 2 2 2 2" xfId="639"/>
    <cellStyle name="Normal 13 2 2 2 2 2 2" xfId="776"/>
    <cellStyle name="Normal 13 2 2 2 2 3" xfId="729"/>
    <cellStyle name="Normal 13 2 2 2 3" xfId="512"/>
    <cellStyle name="Normal 13 2 2 2 3 2" xfId="640"/>
    <cellStyle name="Normal 13 2 2 2 3 2 2" xfId="777"/>
    <cellStyle name="Normal 13 2 2 2 3 3" xfId="730"/>
    <cellStyle name="Normal 13 2 2 2 4" xfId="638"/>
    <cellStyle name="Normal 13 2 2 2 4 2" xfId="775"/>
    <cellStyle name="Normal 13 2 2 2 5" xfId="728"/>
    <cellStyle name="Normal 13 2 2 3" xfId="637"/>
    <cellStyle name="Normal 13 2 2 3 2" xfId="774"/>
    <cellStyle name="Normal 13 2 2 4" xfId="727"/>
    <cellStyle name="Normal 13 2 3" xfId="513"/>
    <cellStyle name="Normal 13 2 3 2" xfId="641"/>
    <cellStyle name="Normal 13 2 3 2 2" xfId="778"/>
    <cellStyle name="Normal 13 2 3 3" xfId="731"/>
    <cellStyle name="Normal 13 2 4" xfId="636"/>
    <cellStyle name="Normal 13 2 4 2" xfId="773"/>
    <cellStyle name="Normal 13 2 5" xfId="726"/>
    <cellStyle name="Normal 13 3" xfId="514"/>
    <cellStyle name="Normal 13 3 2" xfId="515"/>
    <cellStyle name="Normal 13 3 2 2" xfId="643"/>
    <cellStyle name="Normal 13 3 2 2 2" xfId="780"/>
    <cellStyle name="Normal 13 3 2 3" xfId="733"/>
    <cellStyle name="Normal 13 3 3" xfId="642"/>
    <cellStyle name="Normal 13 3 3 2" xfId="779"/>
    <cellStyle name="Normal 13 3 4" xfId="732"/>
    <cellStyle name="Normal 13 4" xfId="516"/>
    <cellStyle name="Normal 13 4 2" xfId="644"/>
    <cellStyle name="Normal 13 4 2 2" xfId="781"/>
    <cellStyle name="Normal 13 4 3" xfId="734"/>
    <cellStyle name="Normal 13 5" xfId="635"/>
    <cellStyle name="Normal 13 5 2" xfId="772"/>
    <cellStyle name="Normal 13 6" xfId="517"/>
    <cellStyle name="Normal 13 6 2" xfId="645"/>
    <cellStyle name="Normal 13 6 2 2" xfId="782"/>
    <cellStyle name="Normal 13 6 3" xfId="735"/>
    <cellStyle name="Normal 13 7" xfId="725"/>
    <cellStyle name="Normal 13 8" xfId="828"/>
    <cellStyle name="Normal 13 9" xfId="827"/>
    <cellStyle name="Normal 15" xfId="518"/>
    <cellStyle name="Normal 16" xfId="519"/>
    <cellStyle name="Normal 17" xfId="520"/>
    <cellStyle name="Normal 19" xfId="521"/>
    <cellStyle name="Normal 2" xfId="522"/>
    <cellStyle name="Normal 2 2" xfId="523"/>
    <cellStyle name="Normal 2 2 2" xfId="524"/>
    <cellStyle name="Normal 2 2 2 2" xfId="646"/>
    <cellStyle name="Normal 2 2 2 2 2" xfId="783"/>
    <cellStyle name="Normal 2 2 2 3" xfId="736"/>
    <cellStyle name="Normal 2 2 3" xfId="525"/>
    <cellStyle name="Normal 2 2 3 2" xfId="647"/>
    <cellStyle name="Normal 2 2 3 2 2" xfId="784"/>
    <cellStyle name="Normal 2 2 3 3" xfId="737"/>
    <cellStyle name="Normal 2 3" xfId="526"/>
    <cellStyle name="Normal 2 3 2" xfId="527"/>
    <cellStyle name="Normal 2 3 2 2" xfId="648"/>
    <cellStyle name="Normal 2 3 2 2 2" xfId="785"/>
    <cellStyle name="Normal 2 3 2 3" xfId="738"/>
    <cellStyle name="Normal 2 4" xfId="528"/>
    <cellStyle name="Normal 2 4 2" xfId="529"/>
    <cellStyle name="Normal 2 4 2 2" xfId="649"/>
    <cellStyle name="Normal 2 4 2 2 2" xfId="786"/>
    <cellStyle name="Normal 2 4 2 3" xfId="739"/>
    <cellStyle name="Normal 2 5" xfId="530"/>
    <cellStyle name="Normal 23" xfId="531"/>
    <cellStyle name="Normal 3" xfId="532"/>
    <cellStyle name="Normal 3 2" xfId="533"/>
    <cellStyle name="Normal 3 2 11" xfId="534"/>
    <cellStyle name="Normal 3 2 2" xfId="650"/>
    <cellStyle name="Normal 3 2 2 2" xfId="787"/>
    <cellStyle name="Normal 3 2 3" xfId="740"/>
    <cellStyle name="Normal 3 3" xfId="535"/>
    <cellStyle name="Normal 3 4" xfId="536"/>
    <cellStyle name="Normal 3 4 2" xfId="651"/>
    <cellStyle name="Normal 3 4 2 2" xfId="788"/>
    <cellStyle name="Normal 3 4 3" xfId="741"/>
    <cellStyle name="Normal 3 8" xfId="537"/>
    <cellStyle name="Normal 3 8 2" xfId="538"/>
    <cellStyle name="Normal 3 8 2 2" xfId="539"/>
    <cellStyle name="Normal 3 8 2 2 2" xfId="654"/>
    <cellStyle name="Normal 3 8 2 2 2 2" xfId="791"/>
    <cellStyle name="Normal 3 8 2 2 3" xfId="744"/>
    <cellStyle name="Normal 3 8 2 3" xfId="653"/>
    <cellStyle name="Normal 3 8 2 3 2" xfId="790"/>
    <cellStyle name="Normal 3 8 2 4" xfId="743"/>
    <cellStyle name="Normal 3 8 3" xfId="540"/>
    <cellStyle name="Normal 3 8 3 2" xfId="655"/>
    <cellStyle name="Normal 3 8 3 2 2" xfId="792"/>
    <cellStyle name="Normal 3 8 3 3" xfId="745"/>
    <cellStyle name="Normal 3 8 4" xfId="652"/>
    <cellStyle name="Normal 3 8 4 2" xfId="789"/>
    <cellStyle name="Normal 3 8 5" xfId="742"/>
    <cellStyle name="Normal 4" xfId="541"/>
    <cellStyle name="Normal 4 2" xfId="542"/>
    <cellStyle name="Normal 4 2 2" xfId="656"/>
    <cellStyle name="Normal 4 2 2 2" xfId="793"/>
    <cellStyle name="Normal 4 2 3" xfId="746"/>
    <cellStyle name="Normal 4 3" xfId="543"/>
    <cellStyle name="Normal 4 4" xfId="544"/>
    <cellStyle name="Normal 4 4 2" xfId="657"/>
    <cellStyle name="Normal 4 4 2 2" xfId="794"/>
    <cellStyle name="Normal 4 4 3" xfId="747"/>
    <cellStyle name="Normal 416" xfId="545"/>
    <cellStyle name="Normal 417" xfId="546"/>
    <cellStyle name="Normal 428" xfId="547"/>
    <cellStyle name="Normal 429" xfId="548"/>
    <cellStyle name="Normal 486" xfId="549"/>
    <cellStyle name="Normal 487" xfId="550"/>
    <cellStyle name="Normal 489" xfId="551"/>
    <cellStyle name="Normal 490" xfId="552"/>
    <cellStyle name="Normal 5" xfId="553"/>
    <cellStyle name="Normal 5 2" xfId="554"/>
    <cellStyle name="Normal 5 3" xfId="555"/>
    <cellStyle name="Normal 5 3 2" xfId="658"/>
    <cellStyle name="Normal 5 3 2 2" xfId="795"/>
    <cellStyle name="Normal 5 3 3" xfId="748"/>
    <cellStyle name="Normal 506" xfId="556"/>
    <cellStyle name="Normal 516" xfId="557"/>
    <cellStyle name="Normal 517" xfId="558"/>
    <cellStyle name="Normal 53" xfId="559"/>
    <cellStyle name="Normal 54" xfId="560"/>
    <cellStyle name="Normal 542" xfId="561"/>
    <cellStyle name="Normal 543" xfId="562"/>
    <cellStyle name="Normal 544" xfId="563"/>
    <cellStyle name="Normal 547" xfId="564"/>
    <cellStyle name="Normal 548" xfId="565"/>
    <cellStyle name="Normal 550" xfId="566"/>
    <cellStyle name="Normal 571" xfId="567"/>
    <cellStyle name="Normal 572" xfId="568"/>
    <cellStyle name="Normal 6" xfId="569"/>
    <cellStyle name="Normal 6 2" xfId="570"/>
    <cellStyle name="Normal 6 2 2" xfId="660"/>
    <cellStyle name="Normal 6 2 2 2" xfId="797"/>
    <cellStyle name="Normal 6 2 3" xfId="750"/>
    <cellStyle name="Normal 6 3" xfId="571"/>
    <cellStyle name="Normal 6 4" xfId="659"/>
    <cellStyle name="Normal 6 4 2" xfId="796"/>
    <cellStyle name="Normal 6 5" xfId="749"/>
    <cellStyle name="Normal 7" xfId="572"/>
    <cellStyle name="Normal 7 2" xfId="573"/>
    <cellStyle name="Normal 8" xfId="574"/>
    <cellStyle name="Normal 9" xfId="711"/>
    <cellStyle name="Normal 9 2" xfId="825"/>
    <cellStyle name="Normal_Sheet1" xfId="575"/>
    <cellStyle name="Note 2" xfId="576"/>
    <cellStyle name="Note 2 2" xfId="661"/>
    <cellStyle name="Note 2 2 2" xfId="798"/>
    <cellStyle name="Note 2 3" xfId="751"/>
    <cellStyle name="Note 3" xfId="712"/>
    <cellStyle name="Note 3 2" xfId="826"/>
    <cellStyle name="Output" xfId="680" builtinId="21" customBuiltin="1"/>
    <cellStyle name="Output 2" xfId="577"/>
    <cellStyle name="Output 2 2" xfId="662"/>
    <cellStyle name="Percent" xfId="1"/>
    <cellStyle name="Percent 2" xfId="578"/>
    <cellStyle name="Standard 3" xfId="579"/>
    <cellStyle name="Standard 4" xfId="580"/>
    <cellStyle name="Standard 4 2" xfId="581"/>
    <cellStyle name="Standard 4 2 2" xfId="582"/>
    <cellStyle name="Standard 4 2 2 2" xfId="583"/>
    <cellStyle name="Standard 4 2 2 2 2" xfId="666"/>
    <cellStyle name="Standard 4 2 2 2 2 2" xfId="802"/>
    <cellStyle name="Standard 4 2 2 2 3" xfId="755"/>
    <cellStyle name="Standard 4 2 2 3" xfId="665"/>
    <cellStyle name="Standard 4 2 2 3 2" xfId="801"/>
    <cellStyle name="Standard 4 2 2 4" xfId="754"/>
    <cellStyle name="Standard 4 2 3" xfId="584"/>
    <cellStyle name="Standard 4 2 3 2" xfId="667"/>
    <cellStyle name="Standard 4 2 3 2 2" xfId="803"/>
    <cellStyle name="Standard 4 2 3 3" xfId="756"/>
    <cellStyle name="Standard 4 2 4" xfId="664"/>
    <cellStyle name="Standard 4 2 4 2" xfId="800"/>
    <cellStyle name="Standard 4 2 5" xfId="753"/>
    <cellStyle name="Standard 4 3" xfId="585"/>
    <cellStyle name="Standard 4 3 2" xfId="586"/>
    <cellStyle name="Standard 4 3 2 2" xfId="669"/>
    <cellStyle name="Standard 4 3 2 2 2" xfId="805"/>
    <cellStyle name="Standard 4 3 2 3" xfId="758"/>
    <cellStyle name="Standard 4 3 3" xfId="668"/>
    <cellStyle name="Standard 4 3 3 2" xfId="804"/>
    <cellStyle name="Standard 4 3 4" xfId="757"/>
    <cellStyle name="Standard 4 4" xfId="587"/>
    <cellStyle name="Standard 4 4 2" xfId="670"/>
    <cellStyle name="Standard 4 4 2 2" xfId="806"/>
    <cellStyle name="Standard 4 4 3" xfId="759"/>
    <cellStyle name="Standard 4 5" xfId="663"/>
    <cellStyle name="Standard 4 5 2" xfId="799"/>
    <cellStyle name="Standard 4 6" xfId="752"/>
    <cellStyle name="Standard 6" xfId="588"/>
    <cellStyle name="Title" xfId="671" builtinId="15" customBuiltin="1"/>
    <cellStyle name="Title 2" xfId="589"/>
    <cellStyle name="Total" xfId="686" builtinId="25" customBuiltin="1"/>
    <cellStyle name="Total 2" xfId="590"/>
    <cellStyle name="Warning Text" xfId="684" builtinId="11" customBuiltin="1"/>
    <cellStyle name="Warning Text 2" xfId="591"/>
    <cellStyle name="표준 2" xfId="592"/>
    <cellStyle name="一般 7" xfId="593"/>
    <cellStyle name="標準 2" xfId="594"/>
    <cellStyle name="標準 2 2" xfId="595"/>
    <cellStyle name="標準 2 3" xfId="596"/>
  </cellStyles>
  <dxfs count="83">
    <dxf>
      <fill>
        <patternFill>
          <bgColor rgb="FFFFFF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theme="0" tint="-0.3498947111423078"/>
        </patternFill>
      </fill>
    </dxf>
    <dxf>
      <fill>
        <patternFill>
          <bgColor theme="0" tint="-0.3498947111423078"/>
        </patternFill>
      </fill>
    </dxf>
    <dxf>
      <fill>
        <patternFill>
          <bgColor rgb="FFFF0000"/>
        </patternFill>
      </fill>
    </dxf>
    <dxf>
      <fill>
        <patternFill>
          <bgColor rgb="FFFF0000"/>
        </patternFill>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mailto:johnmollett@basler.com" TargetMode="External"/><Relationship Id="rId2" Type="http://schemas.openxmlformats.org/officeDocument/2006/relationships/hyperlink" Target="mailto:johnmollett@basler.com" TargetMode="External"/><Relationship Id="rId1" Type="http://schemas.openxmlformats.org/officeDocument/2006/relationships/hyperlink" Target="https://www.basler.com/About-Us/Supplier-Information"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5"/>
  <sheetViews>
    <sheetView showGridLines="0" workbookViewId="0"/>
  </sheetViews>
  <sheetFormatPr defaultColWidth="8.90625" defaultRowHeight="12.6"/>
  <cols>
    <col min="1" max="1" width="143" style="157" customWidth="1"/>
    <col min="2" max="2" width="34.90625" style="157" customWidth="1"/>
    <col min="3" max="3" width="8.90625" style="157" customWidth="1"/>
    <col min="4" max="16384" width="8.90625" style="157"/>
  </cols>
  <sheetData>
    <row r="1" spans="1:2" ht="104.1" customHeight="1">
      <c r="A1" s="172" t="str">
        <f ca="1">OFFSET(L!$C$1,MATCH("Instructions"&amp;ADDRESS(ROW(),COLUMN(),4),L!$A:$A,0)-1,SL,,)</f>
        <v>RMI:www.responsiblemineralsinitiative.org/</v>
      </c>
      <c r="B1" s="180"/>
    </row>
    <row r="2" spans="1:2" ht="16.2">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18"/>
      <c r="B4" s="180"/>
    </row>
    <row r="5" spans="1:2" ht="42" customHeight="1">
      <c r="A5" s="219"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2.4">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399999999999999" customHeight="1">
      <c r="A21" s="218"/>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210.6">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9.6">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5.8000000000000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94.4">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6.2">
      <c r="A34" s="229"/>
      <c r="B34" s="180"/>
    </row>
    <row r="35" spans="1:2" ht="68.400000000000006" customHeight="1">
      <c r="A35" s="219"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9.6">
      <c r="A36"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7.2">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62">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 customHeight="1">
      <c r="A44" s="218"/>
      <c r="B44" s="180"/>
    </row>
    <row r="45" spans="1:2" ht="64.8">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 customHeight="1">
      <c r="A49" s="94" t="str">
        <f ca="1">OFFSET(L!$C$1,MATCH("Instructions"&amp;ADDRESS(ROW(),COLUMN(),4),L!$A:$A,0)-1,SL,,)</f>
        <v>2. Metal (*)   -   Use the pull down menu to select the metal for which you are entering smelter information. This field is mandatory.</v>
      </c>
      <c r="B49" s="180"/>
    </row>
    <row r="50" spans="1:2" ht="64.8">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8.6">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6.2">
      <c r="A56" s="94" t="str">
        <f ca="1">OFFSET(L!$C$1,MATCH("Instructions"&amp;ADDRESS(ROW(),COLUMN(),4),L!$A:$A,0)-1,SL,,)</f>
        <v>9. Smelter City – Provide the city name of where the smelter is located. This field is optional.</v>
      </c>
      <c r="B56" s="180"/>
    </row>
    <row r="57" spans="1:2" ht="16.2">
      <c r="A57" s="94" t="str">
        <f ca="1">OFFSET(L!$C$1,MATCH("Instructions"&amp;ADDRESS(ROW(),COLUMN(),4),L!$A:$A,0)-1,SL,,)</f>
        <v>10. Smelter Location: State/Province, if applicable – Provide the state or province where the smelter is located. This field is optional.</v>
      </c>
      <c r="B57" s="180"/>
    </row>
    <row r="58" spans="1:2" ht="182.4"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8.6">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18"/>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3.4">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29.6">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6.2">
      <c r="A74" s="183" t="s">
        <v>0</v>
      </c>
      <c r="B74" s="179"/>
    </row>
    <row r="75" spans="1:2" ht="16.8"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H23" sqref="H23"/>
    </sheetView>
  </sheetViews>
  <sheetFormatPr defaultColWidth="8.7265625" defaultRowHeight="12.6"/>
  <cols>
    <col min="1" max="1" width="20.453125" style="58" customWidth="1"/>
    <col min="2" max="2" width="57.08984375" style="58" customWidth="1"/>
    <col min="3" max="16384" width="8.726562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workbookViewId="0">
      <selection activeCell="A2" sqref="A2"/>
    </sheetView>
  </sheetViews>
  <sheetFormatPr defaultRowHeight="12.6"/>
  <cols>
    <col min="2" max="2" width="27.36328125" customWidth="1"/>
    <col min="3" max="3" width="15.269531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4BDF1A28-30D5-449D-B20E-D6C97EF9FAE1}" showAutoFilter="1">
      <selection activeCell="C1" sqref="C1:D65536"/>
      <pageMargins left="0" right="0" top="0" bottom="0" header="0" footer="0"/>
      <pageSetup orientation="portrait"/>
      <autoFilter ref="B1:C1"/>
    </customSheetView>
    <customSheetView guid="{C59130F4-2E03-5E48-94CE-6E4A0484DB9E}" showAutoFilter="1">
      <selection activeCell="C1" sqref="C1:D65536"/>
      <pageMargins left="0" right="0" top="0" bottom="0" header="0" footer="0"/>
      <pageSetup orientation="portrait"/>
      <headerFooter alignWithMargins="0"/>
      <autoFilter ref="B1:C1"/>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defaultColWidth="11" defaultRowHeight="12.6"/>
  <cols>
    <col min="1" max="1" width="0.90625" customWidth="1"/>
    <col min="2" max="2" width="10.08984375" customWidth="1"/>
    <col min="3" max="3" width="11.453125" customWidth="1"/>
    <col min="4" max="4" width="17.08984375" style="149" customWidth="1"/>
    <col min="5" max="5" width="42.26953125" customWidth="1"/>
    <col min="6" max="6" width="53.26953125" customWidth="1"/>
    <col min="7" max="7" width="0.90625" customWidth="1"/>
  </cols>
  <sheetData>
    <row r="1" spans="1:7" ht="13.2" thickTop="1">
      <c r="A1" s="4"/>
      <c r="B1" s="5"/>
      <c r="C1" s="5"/>
      <c r="D1" s="146"/>
      <c r="E1" s="5"/>
      <c r="F1" s="5"/>
      <c r="G1" s="6"/>
    </row>
    <row r="2" spans="1:7">
      <c r="A2" s="314"/>
      <c r="B2" s="2" t="s">
        <v>1</v>
      </c>
      <c r="C2" s="3"/>
      <c r="D2" s="147"/>
      <c r="E2" s="3"/>
      <c r="F2" s="3"/>
      <c r="G2" s="25"/>
    </row>
    <row r="3" spans="1:7">
      <c r="A3" s="314"/>
      <c r="B3" s="3" t="s">
        <v>2</v>
      </c>
      <c r="C3" s="2"/>
      <c r="D3" s="148"/>
      <c r="E3" s="3"/>
      <c r="F3" s="2"/>
      <c r="G3" s="25"/>
    </row>
    <row r="4" spans="1:7" ht="16.2">
      <c r="A4" s="314"/>
      <c r="B4" s="184" t="s">
        <v>3</v>
      </c>
      <c r="C4" s="185"/>
      <c r="D4" s="186"/>
      <c r="E4" s="3"/>
      <c r="F4" s="185"/>
      <c r="G4" s="25"/>
    </row>
    <row r="5" spans="1:7">
      <c r="A5" s="314"/>
      <c r="B5" s="190" t="s">
        <v>4</v>
      </c>
      <c r="C5" s="187"/>
      <c r="D5" s="188"/>
      <c r="E5" s="3"/>
      <c r="F5" s="187"/>
      <c r="G5" s="25"/>
    </row>
    <row r="6" spans="1:7">
      <c r="A6" s="314"/>
      <c r="B6" s="3"/>
      <c r="C6" s="3"/>
      <c r="D6" s="147"/>
      <c r="E6" s="3"/>
      <c r="F6" s="3"/>
      <c r="G6" s="25"/>
    </row>
    <row r="7" spans="1:7">
      <c r="A7" s="314"/>
      <c r="B7" s="3"/>
      <c r="C7" s="3"/>
      <c r="D7" s="147"/>
      <c r="E7" s="3"/>
      <c r="F7" s="3"/>
      <c r="G7" s="25"/>
    </row>
    <row r="8" spans="1:7">
      <c r="A8" s="314"/>
      <c r="B8" s="3"/>
      <c r="C8" s="3"/>
      <c r="D8" s="147"/>
      <c r="E8" s="3"/>
      <c r="F8" s="3"/>
      <c r="G8" s="25"/>
    </row>
    <row r="9" spans="1:7" ht="20.100000000000001" customHeight="1">
      <c r="A9" s="314"/>
      <c r="B9" s="317" t="s">
        <v>5</v>
      </c>
      <c r="C9" s="317"/>
      <c r="D9" s="317"/>
      <c r="E9" s="317"/>
      <c r="F9" s="317"/>
      <c r="G9" s="25"/>
    </row>
    <row r="10" spans="1:7" ht="27" customHeight="1">
      <c r="A10" s="314"/>
      <c r="B10" s="318" t="s">
        <v>6</v>
      </c>
      <c r="C10" s="318"/>
      <c r="D10" s="318"/>
      <c r="E10" s="318"/>
      <c r="F10" s="318"/>
      <c r="G10" s="25"/>
    </row>
    <row r="11" spans="1:7" ht="82.5" customHeight="1">
      <c r="A11" s="314"/>
      <c r="B11" s="319"/>
      <c r="C11" s="319"/>
      <c r="D11" s="319"/>
      <c r="E11" s="319"/>
      <c r="F11" s="319"/>
      <c r="G11" s="25"/>
    </row>
    <row r="12" spans="1:7">
      <c r="A12" s="314"/>
      <c r="B12" s="174" t="s">
        <v>7</v>
      </c>
      <c r="C12" s="175" t="s">
        <v>8</v>
      </c>
      <c r="D12" s="176" t="s">
        <v>9</v>
      </c>
      <c r="E12" s="175" t="s">
        <v>10</v>
      </c>
      <c r="F12" s="175" t="s">
        <v>11</v>
      </c>
      <c r="G12" s="25"/>
    </row>
    <row r="13" spans="1:7" ht="57">
      <c r="A13" s="314"/>
      <c r="B13" s="306">
        <v>1</v>
      </c>
      <c r="C13" s="225" t="s">
        <v>12</v>
      </c>
      <c r="D13" s="226">
        <v>44489</v>
      </c>
      <c r="E13" s="225" t="s">
        <v>12669</v>
      </c>
      <c r="F13" s="227" t="s">
        <v>12701</v>
      </c>
      <c r="G13" s="25"/>
    </row>
    <row r="14" spans="1:7" ht="57">
      <c r="A14" s="314"/>
      <c r="B14" s="224">
        <v>1.01</v>
      </c>
      <c r="C14" s="225" t="s">
        <v>12</v>
      </c>
      <c r="D14" s="226">
        <v>44523</v>
      </c>
      <c r="E14" s="225" t="s">
        <v>12670</v>
      </c>
      <c r="F14" s="227" t="s">
        <v>12701</v>
      </c>
      <c r="G14" s="25"/>
    </row>
    <row r="15" spans="1:7" ht="57">
      <c r="A15" s="314"/>
      <c r="B15" s="224">
        <v>1.02</v>
      </c>
      <c r="C15" s="225" t="s">
        <v>12</v>
      </c>
      <c r="D15" s="226">
        <v>44553</v>
      </c>
      <c r="E15" s="225" t="s">
        <v>12671</v>
      </c>
      <c r="F15" s="227" t="s">
        <v>12701</v>
      </c>
      <c r="G15" s="25"/>
    </row>
    <row r="16" spans="1:7" ht="91.2">
      <c r="A16" s="314"/>
      <c r="B16" s="224">
        <v>1.1000000000000001</v>
      </c>
      <c r="C16" s="225" t="s">
        <v>12</v>
      </c>
      <c r="D16" s="226">
        <v>44848</v>
      </c>
      <c r="E16" s="225" t="s">
        <v>12695</v>
      </c>
      <c r="F16" s="227" t="s">
        <v>12702</v>
      </c>
      <c r="G16" s="25"/>
    </row>
    <row r="17" spans="1:7" ht="45.6">
      <c r="A17" s="314"/>
      <c r="B17" s="224">
        <v>1.1100000000000001</v>
      </c>
      <c r="C17" s="225" t="s">
        <v>12</v>
      </c>
      <c r="D17" s="226">
        <v>44869</v>
      </c>
      <c r="E17" s="225" t="s">
        <v>12696</v>
      </c>
      <c r="F17" s="227" t="s">
        <v>12702</v>
      </c>
      <c r="G17" s="25"/>
    </row>
    <row r="18" spans="1:7" ht="45.6">
      <c r="A18" s="314"/>
      <c r="B18" s="224">
        <v>1.2</v>
      </c>
      <c r="C18" s="225" t="s">
        <v>12</v>
      </c>
      <c r="D18" s="226">
        <v>45058</v>
      </c>
      <c r="E18" s="225" t="s">
        <v>12749</v>
      </c>
      <c r="F18" s="227" t="s">
        <v>12703</v>
      </c>
      <c r="G18" s="25"/>
    </row>
    <row r="19" spans="1:7" ht="57">
      <c r="A19" s="314"/>
      <c r="B19" s="224">
        <v>1.3</v>
      </c>
      <c r="C19" s="225" t="s">
        <v>12</v>
      </c>
      <c r="D19" s="226">
        <v>45408</v>
      </c>
      <c r="E19" s="307" t="s">
        <v>19199</v>
      </c>
      <c r="F19" s="227" t="s">
        <v>12750</v>
      </c>
      <c r="G19" s="25"/>
    </row>
    <row r="20" spans="1:7" ht="13.2" thickBot="1">
      <c r="A20" s="315"/>
      <c r="B20" s="316" t="str">
        <f ca="1">OFFSET(L!$C$1,MATCH("General"&amp;"Cpy",L!$A:$A,0)-1,SL,,)</f>
        <v>© 2024 Responsible Minerals Initiative. All rights reserved.</v>
      </c>
      <c r="C20" s="316"/>
      <c r="D20" s="316"/>
      <c r="E20" s="316"/>
      <c r="F20" s="316"/>
      <c r="G20" s="26"/>
    </row>
    <row r="21" spans="1:7" ht="13.2" thickTop="1"/>
  </sheetData>
  <sheetProtection algorithmName="SHA-512" hashValue="fi/y38rddC+z3QnQfu2cnEmGtHXl3XQ6SynTeQ5+xw84CdkvcKo6JdvoVgdPIubYK5gF++8m7zqNtKRDevWDGA==" saltValue="xCojYRQYMnbqf6OFEls9JA=="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90625" defaultRowHeight="12.6"/>
  <cols>
    <col min="1" max="1" width="1.7265625" style="157" customWidth="1"/>
    <col min="2" max="2" width="35.453125" style="157" customWidth="1"/>
    <col min="3" max="3" width="105.453125" style="157" customWidth="1"/>
    <col min="4" max="5" width="1.7265625" style="157" customWidth="1"/>
    <col min="6" max="6" width="52" style="157" customWidth="1"/>
    <col min="7" max="7" width="4.90625" style="157" customWidth="1"/>
    <col min="8" max="16384" width="8.90625" style="157"/>
  </cols>
  <sheetData>
    <row r="1" spans="1:8" ht="90.6" customHeight="1" thickTop="1">
      <c r="A1" s="320"/>
      <c r="B1" s="321"/>
      <c r="C1" s="321"/>
      <c r="D1" s="322"/>
    </row>
    <row r="2" spans="1:8" ht="16.2">
      <c r="A2" s="177"/>
      <c r="B2" s="178" t="str">
        <f ca="1">OFFSET(L!$C$1,MATCH("Definitions"&amp;ADDRESS(ROW(),COLUMN(),4),L!$A:$A,0)-1,SL,,)</f>
        <v>ITEM</v>
      </c>
      <c r="C2" s="178" t="str">
        <f ca="1">OFFSET(L!$C$1,MATCH("Definitions"&amp;ADDRESS(ROW(),COLUMN(),4),L!$A:$A,0)-1,SL,,)</f>
        <v>DEFINITION</v>
      </c>
      <c r="D2" s="324"/>
      <c r="E2" s="179"/>
    </row>
    <row r="3" spans="1:8" ht="48.6">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4"/>
      <c r="E3" s="180"/>
    </row>
    <row r="4" spans="1:8" ht="64.8">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4"/>
      <c r="E4" s="180" t="s">
        <v>13</v>
      </c>
    </row>
    <row r="5" spans="1:8" ht="129.6">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4"/>
      <c r="E5" s="180"/>
    </row>
    <row r="6" spans="1:8" ht="145.80000000000001">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4"/>
      <c r="E6" s="180" t="s">
        <v>14</v>
      </c>
    </row>
    <row r="7" spans="1:8" ht="97.2">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4"/>
      <c r="E7" s="180" t="s">
        <v>15</v>
      </c>
    </row>
    <row r="8" spans="1:8" ht="81">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4"/>
      <c r="E8" s="180" t="s">
        <v>16</v>
      </c>
    </row>
    <row r="9" spans="1:8" ht="48.6">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4"/>
      <c r="E9" s="180" t="s">
        <v>15</v>
      </c>
      <c r="H9" s="157">
        <v>14</v>
      </c>
    </row>
    <row r="10" spans="1:8" ht="113.4">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4"/>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4"/>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4"/>
      <c r="E12" s="180"/>
    </row>
    <row r="13" spans="1:8" ht="81">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4"/>
      <c r="E13" s="180"/>
    </row>
    <row r="14" spans="1:8" ht="32.4">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4"/>
      <c r="E14" s="180"/>
    </row>
    <row r="15" spans="1:8" ht="129.6">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4"/>
      <c r="E15" s="180"/>
    </row>
    <row r="16" spans="1:8" ht="48.6">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4"/>
      <c r="E16" s="180" t="s">
        <v>15</v>
      </c>
    </row>
    <row r="17" spans="1:5" ht="81">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4"/>
      <c r="E17" s="180" t="s">
        <v>16</v>
      </c>
    </row>
    <row r="18" spans="1:5" ht="145.80000000000001">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4"/>
      <c r="E18" s="180"/>
    </row>
    <row r="19" spans="1:5" ht="145.80000000000001">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4"/>
      <c r="E19" s="180" t="s">
        <v>15</v>
      </c>
    </row>
    <row r="20" spans="1:5" ht="81">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4"/>
      <c r="E20" s="180" t="s">
        <v>13</v>
      </c>
    </row>
    <row r="21" spans="1:5" ht="64.8">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4"/>
      <c r="E21" s="180"/>
    </row>
    <row r="22" spans="1:5" ht="16.2">
      <c r="A22" s="177"/>
      <c r="B22" s="323" t="str">
        <f ca="1">OFFSET(L!$C$1,MATCH("General"&amp;"Cpy",L!$A:$A,0)-1,SL,,)</f>
        <v>© 2024 Responsible Minerals Initiative. All rights reserved.</v>
      </c>
      <c r="C22" s="323"/>
      <c r="D22" s="324"/>
      <c r="E22" s="180"/>
    </row>
    <row r="23" spans="1:5" ht="13.2" thickBot="1">
      <c r="A23" s="181"/>
      <c r="B23" s="182"/>
      <c r="C23" s="182"/>
      <c r="D23" s="325"/>
    </row>
    <row r="24" spans="1:5" ht="13.2" thickTop="1"/>
  </sheetData>
  <sheetProtection algorithmName="SHA-512" hashValue="tsTyH1eroRKVtmJA/XieBwjCp9zSG09tc8I1R77mX+SaoWnKFqi5eEUzUwUNfcWwXZ/6nkXzV2JmuMdD7jPNog==" saltValue="1Rjd0LdRX5zCZ03VPrL4rw=="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AH120"/>
  <sheetViews>
    <sheetView showGridLines="0" showZeros="0" tabSelected="1" zoomScale="70" zoomScaleNormal="70" workbookViewId="0">
      <selection activeCell="AA15" sqref="AA15"/>
    </sheetView>
  </sheetViews>
  <sheetFormatPr defaultColWidth="8.90625" defaultRowHeight="12.6"/>
  <cols>
    <col min="1" max="1" width="1.90625" customWidth="1"/>
    <col min="2" max="2" width="84.26953125" customWidth="1"/>
    <col min="3" max="3" width="1.7265625" customWidth="1"/>
    <col min="4" max="5" width="16.7265625" customWidth="1"/>
    <col min="6" max="6" width="1.7265625" customWidth="1"/>
    <col min="7" max="9" width="16.7265625" customWidth="1"/>
    <col min="10" max="10" width="17.90625" customWidth="1"/>
    <col min="11" max="11" width="3" customWidth="1"/>
    <col min="12" max="12" width="3.7265625" hidden="1" customWidth="1"/>
    <col min="13" max="15" width="4.90625" hidden="1" customWidth="1"/>
    <col min="16" max="23" width="9.08984375" hidden="1" customWidth="1"/>
    <col min="24" max="24" width="27.7265625" hidden="1" customWidth="1"/>
    <col min="25" max="25" width="8.90625" hidden="1" customWidth="1"/>
    <col min="26" max="32" width="8.90625" customWidth="1"/>
  </cols>
  <sheetData>
    <row r="1" spans="1:34" ht="16.8" thickTop="1">
      <c r="A1" s="342"/>
      <c r="B1" s="343"/>
      <c r="C1" s="343"/>
      <c r="D1" s="343"/>
      <c r="E1" s="343"/>
      <c r="F1" s="343"/>
      <c r="G1" s="343"/>
      <c r="H1" s="343"/>
      <c r="I1" s="343"/>
      <c r="J1" s="343"/>
      <c r="K1" s="344"/>
      <c r="L1" s="103"/>
      <c r="P1" s="3"/>
      <c r="Q1" s="3"/>
      <c r="R1" s="3"/>
      <c r="S1" s="3"/>
      <c r="T1" s="3"/>
      <c r="U1" s="3"/>
      <c r="V1" s="3"/>
      <c r="W1" s="3"/>
      <c r="X1" s="3"/>
      <c r="Y1" s="3"/>
      <c r="Z1" s="3"/>
      <c r="AA1" s="3"/>
      <c r="AB1" s="3"/>
      <c r="AC1" s="3"/>
      <c r="AD1" s="3"/>
      <c r="AE1" s="3"/>
      <c r="AF1" s="3"/>
      <c r="AG1" s="3"/>
      <c r="AH1" s="3"/>
    </row>
    <row r="2" spans="1:34" ht="81.75" customHeight="1">
      <c r="A2" s="28"/>
      <c r="B2" s="302"/>
      <c r="C2" s="29"/>
      <c r="D2" s="345" t="str">
        <f ca="1">OFFSET(L!$C$1,MATCH("Declaration"&amp;ADDRESS(ROW(),COLUMN(),4),L!$A:$A,0)-1,SL,,)</f>
        <v>Extended Mineral Reporting Template (EMRT)</v>
      </c>
      <c r="E2" s="346"/>
      <c r="F2" s="346"/>
      <c r="G2" s="346"/>
      <c r="H2" s="346"/>
      <c r="I2" s="346"/>
      <c r="J2" s="347"/>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2" t="s">
        <v>19201</v>
      </c>
      <c r="C3" s="12"/>
      <c r="D3" s="31" t="s">
        <v>17</v>
      </c>
      <c r="E3" s="330"/>
      <c r="F3" s="331"/>
      <c r="G3" s="331"/>
      <c r="H3" s="331"/>
      <c r="I3" s="331"/>
      <c r="J3" s="191" t="s">
        <v>12830</v>
      </c>
      <c r="K3" s="30"/>
      <c r="L3" s="103"/>
      <c r="P3" s="39">
        <f>MATCH($D$3,LN,0)</f>
        <v>1</v>
      </c>
    </row>
    <row r="4" spans="1:34" ht="16.2">
      <c r="A4" s="28"/>
      <c r="B4" s="354" t="str">
        <f ca="1">OFFSET(L!$C$1,MATCH("Declaration"&amp;ADDRESS(ROW(),COLUMN(),4),L!$A:$A,0)-1,SL,,)</f>
        <v>The purpose of this document is to collect sourcing information on cobalt or natural mica.</v>
      </c>
      <c r="C4" s="354"/>
      <c r="D4" s="354"/>
      <c r="E4" s="354"/>
      <c r="F4" s="354"/>
      <c r="G4" s="354"/>
      <c r="H4" s="354"/>
      <c r="I4" s="358" t="str">
        <f ca="1">OFFSET(L!$C$1,MATCH("Declaration"&amp;ADDRESS(ROW(),COLUMN(),4),L!$A:$A,0)-1,SL,,)</f>
        <v>Link to Terms &amp; Conditions</v>
      </c>
      <c r="J4" s="358"/>
      <c r="K4" s="30"/>
      <c r="L4" s="105"/>
      <c r="P4" s="3"/>
      <c r="Q4" s="3"/>
      <c r="R4" s="3"/>
      <c r="S4" s="3"/>
      <c r="T4" s="3"/>
      <c r="U4" s="3"/>
      <c r="V4" s="3"/>
      <c r="W4" s="3"/>
      <c r="X4" s="3"/>
      <c r="Y4" s="3"/>
      <c r="Z4" s="3"/>
      <c r="AA4" s="3"/>
      <c r="AB4" s="3"/>
      <c r="AC4" s="3"/>
      <c r="AD4" s="3"/>
      <c r="AE4" s="3"/>
      <c r="AF4" s="3"/>
      <c r="AG4" s="3"/>
      <c r="AH4" s="3"/>
    </row>
    <row r="5" spans="1:34" ht="16.2">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2.4">
      <c r="A6" s="28"/>
      <c r="B6" s="354" t="str">
        <f ca="1">OFFSET(L!$C$1,MATCH("Declaration"&amp;ADDRESS(ROW(),COLUMN(),4),L!$A:$A,0)-1,SL,,)</f>
        <v>Mandatory fields are noted with an asterisk (*).  Consult the instructions tab for guidance on how to answer each question.</v>
      </c>
      <c r="C6" s="354"/>
      <c r="D6" s="354"/>
      <c r="E6" s="354"/>
      <c r="F6" s="354"/>
      <c r="G6" s="354"/>
      <c r="H6" s="354"/>
      <c r="I6" s="354"/>
      <c r="J6" s="354"/>
      <c r="K6" s="30"/>
      <c r="L6" s="105" t="s">
        <v>18</v>
      </c>
      <c r="P6" s="3"/>
      <c r="Q6" s="3"/>
      <c r="R6" s="3"/>
      <c r="S6" s="3"/>
      <c r="T6" s="3"/>
      <c r="U6" s="3"/>
      <c r="V6" s="3"/>
      <c r="W6" s="3"/>
      <c r="X6" s="3"/>
      <c r="Y6" s="3"/>
      <c r="Z6" s="3"/>
      <c r="AA6" s="3"/>
      <c r="AB6" s="3"/>
      <c r="AC6" s="3"/>
      <c r="AD6" s="3"/>
      <c r="AE6" s="3"/>
      <c r="AF6" s="3"/>
      <c r="AG6" s="3"/>
      <c r="AH6" s="3"/>
    </row>
    <row r="7" spans="1:34" ht="16.2">
      <c r="A7" s="28"/>
      <c r="B7" s="359" t="str">
        <f ca="1">OFFSET(L!$C$1,MATCH("Declaration"&amp;ADDRESS(ROW(),COLUMN(),4),L!$A:$A,0)-1,SL,,)</f>
        <v>Company Information</v>
      </c>
      <c r="C7" s="359"/>
      <c r="D7" s="359"/>
      <c r="E7" s="359"/>
      <c r="F7" s="359"/>
      <c r="G7" s="359"/>
      <c r="H7" s="359"/>
      <c r="I7" s="359"/>
      <c r="J7" s="359"/>
      <c r="K7" s="30"/>
      <c r="L7" s="105"/>
      <c r="P7" s="3"/>
      <c r="Q7" s="3"/>
      <c r="R7" s="3"/>
      <c r="S7" s="3"/>
      <c r="T7" s="3"/>
      <c r="U7" s="3"/>
      <c r="V7" s="3"/>
      <c r="W7" s="3"/>
      <c r="X7" s="3"/>
      <c r="Y7" s="3"/>
      <c r="Z7" s="3"/>
      <c r="AA7" s="3"/>
      <c r="AB7" s="3"/>
      <c r="AC7" s="3"/>
      <c r="AD7" s="3"/>
      <c r="AE7" s="3"/>
      <c r="AF7" s="3"/>
      <c r="AG7" s="3"/>
      <c r="AH7" s="3"/>
    </row>
    <row r="8" spans="1:34" ht="16.2">
      <c r="A8" s="32"/>
      <c r="B8" s="66" t="str">
        <f ca="1">OFFSET(L!$C$1,MATCH("Declaration"&amp;ADDRESS(ROW(),COLUMN(),4),L!$A:$A,0)-1,SL,,)</f>
        <v>Company Name (*):</v>
      </c>
      <c r="C8" s="67"/>
      <c r="D8" s="348" t="s">
        <v>19208</v>
      </c>
      <c r="E8" s="349"/>
      <c r="F8" s="349"/>
      <c r="G8" s="349"/>
      <c r="H8" s="349"/>
      <c r="I8" s="349"/>
      <c r="J8" s="350"/>
      <c r="K8" s="33"/>
      <c r="L8" s="105"/>
      <c r="P8" s="3"/>
      <c r="Q8" s="3"/>
      <c r="R8" s="3"/>
      <c r="S8" s="3"/>
      <c r="T8" s="3"/>
      <c r="U8" s="3"/>
      <c r="V8" s="3"/>
      <c r="W8" s="3"/>
      <c r="X8" s="3"/>
      <c r="Y8" s="3"/>
      <c r="Z8" s="3"/>
      <c r="AA8" s="3"/>
      <c r="AB8" s="3"/>
      <c r="AC8" s="3"/>
      <c r="AD8" s="3"/>
      <c r="AE8" s="3"/>
      <c r="AF8" s="3"/>
      <c r="AG8" s="3"/>
      <c r="AH8" s="3"/>
    </row>
    <row r="9" spans="1:34" ht="16.2">
      <c r="A9" s="32"/>
      <c r="B9" s="66" t="str">
        <f ca="1">OFFSET(L!$C$1,MATCH("Declaration"&amp;ADDRESS(ROW(),COLUMN(),4),L!$A:$A,0)-1,SL,,)</f>
        <v>Declaration Scope or Class (*):</v>
      </c>
      <c r="C9" s="67"/>
      <c r="D9" s="368" t="s">
        <v>19</v>
      </c>
      <c r="E9" s="369"/>
      <c r="F9" s="369"/>
      <c r="G9" s="370"/>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60" t="str">
        <f ca="1">OFFSET(L!$C$1,MATCH("Declaration"&amp;ADDRESS(ROW(),COLUMN(),4)&amp;LEFT($D$9,1),L!$A:$A,0)-1,SL,,)</f>
        <v>Description of Scope:</v>
      </c>
      <c r="C10" s="113"/>
      <c r="D10" s="355"/>
      <c r="E10" s="356"/>
      <c r="F10" s="356"/>
      <c r="G10" s="356"/>
      <c r="H10" s="356"/>
      <c r="I10" s="356"/>
      <c r="J10" s="357"/>
      <c r="K10" s="30"/>
      <c r="L10" s="105"/>
      <c r="Q10" s="3"/>
      <c r="R10" s="3"/>
      <c r="S10" s="3"/>
      <c r="T10" s="3"/>
      <c r="U10" s="3"/>
      <c r="V10" s="3"/>
      <c r="W10" s="3"/>
      <c r="X10" s="3"/>
      <c r="Y10" s="3"/>
      <c r="Z10" s="3"/>
      <c r="AA10" s="3"/>
      <c r="AB10" s="3"/>
      <c r="AC10" s="3"/>
      <c r="AD10" s="3"/>
      <c r="AE10" s="3"/>
      <c r="AF10" s="3"/>
      <c r="AG10" s="3"/>
      <c r="AH10" s="3"/>
    </row>
    <row r="11" spans="1:34" ht="16.2">
      <c r="A11" s="32"/>
      <c r="B11" s="361"/>
      <c r="C11" s="113"/>
      <c r="D11" s="362" t="str">
        <f ca="1">IF(D9=Q9,OFFSET(L!$C$1,MATCH("Declaration"&amp;ADDRESS(ROW(),COLUMN(),4),L!$A:$A,0)-1,SL,,),"")</f>
        <v/>
      </c>
      <c r="E11" s="363"/>
      <c r="F11" s="363"/>
      <c r="G11" s="363"/>
      <c r="H11" s="363"/>
      <c r="I11" s="363"/>
      <c r="J11" s="364"/>
      <c r="K11" s="30"/>
      <c r="L11" s="105"/>
      <c r="Q11" s="3"/>
      <c r="R11" s="3"/>
      <c r="S11" s="3"/>
      <c r="T11" s="3"/>
      <c r="U11" s="3"/>
      <c r="V11" s="3"/>
      <c r="W11" s="3"/>
      <c r="X11" s="3"/>
      <c r="Y11" s="3"/>
      <c r="Z11" s="3"/>
      <c r="AA11" s="3"/>
      <c r="AB11" s="3"/>
      <c r="AC11" s="3"/>
      <c r="AD11" s="3"/>
      <c r="AE11" s="3"/>
      <c r="AF11" s="3"/>
      <c r="AG11" s="3"/>
      <c r="AH11" s="3"/>
    </row>
    <row r="12" spans="1:34" ht="16.2">
      <c r="A12" s="32"/>
      <c r="B12" s="34" t="str">
        <f ca="1">OFFSET(L!$C$1,MATCH("Declaration"&amp;ADDRESS(ROW(),COLUMN(),4),L!$A:$A,0)-1,SL,,)</f>
        <v>Company Unique ID:</v>
      </c>
      <c r="C12" s="68"/>
      <c r="D12" s="351"/>
      <c r="E12" s="352"/>
      <c r="F12" s="352"/>
      <c r="G12" s="352"/>
      <c r="H12" s="352"/>
      <c r="I12" s="352"/>
      <c r="J12" s="353"/>
      <c r="K12" s="30"/>
      <c r="L12" s="105"/>
      <c r="Q12" s="3"/>
      <c r="R12" s="3"/>
      <c r="S12" s="3"/>
      <c r="T12" s="3"/>
      <c r="U12" s="3"/>
      <c r="V12" s="3"/>
      <c r="W12" s="3"/>
      <c r="X12" s="3"/>
      <c r="Y12" s="3"/>
      <c r="Z12" s="3"/>
      <c r="AA12" s="3"/>
      <c r="AB12" s="3"/>
      <c r="AC12" s="3"/>
      <c r="AD12" s="3"/>
      <c r="AE12" s="3"/>
      <c r="AF12" s="3"/>
      <c r="AG12" s="3"/>
      <c r="AH12" s="3"/>
    </row>
    <row r="13" spans="1:34" ht="16.2">
      <c r="A13" s="32"/>
      <c r="B13" s="34" t="str">
        <f ca="1">OFFSET(L!$C$1,MATCH("Declaration"&amp;ADDRESS(ROW(),COLUMN(),4),L!$A:$A,0)-1,SL,,)</f>
        <v>Company Unique ID Authority:</v>
      </c>
      <c r="C13" s="68"/>
      <c r="D13" s="351"/>
      <c r="E13" s="352"/>
      <c r="F13" s="352"/>
      <c r="G13" s="352"/>
      <c r="H13" s="352"/>
      <c r="I13" s="352"/>
      <c r="J13" s="353"/>
      <c r="K13" s="30"/>
      <c r="L13" s="105"/>
      <c r="Q13" s="3"/>
      <c r="R13" s="3"/>
      <c r="S13" s="3"/>
      <c r="T13" s="3"/>
      <c r="U13" s="3"/>
      <c r="V13" s="3"/>
      <c r="W13" s="3"/>
      <c r="X13" s="3"/>
      <c r="Y13" s="3"/>
      <c r="Z13" s="3"/>
      <c r="AA13" s="3"/>
      <c r="AB13" s="3"/>
      <c r="AC13" s="3"/>
      <c r="AD13" s="3"/>
      <c r="AE13" s="3"/>
      <c r="AF13" s="3"/>
      <c r="AG13" s="3"/>
      <c r="AH13" s="3"/>
    </row>
    <row r="14" spans="1:34" ht="16.2">
      <c r="A14" s="32"/>
      <c r="B14" s="34" t="str">
        <f ca="1">OFFSET(L!$C$1,MATCH("Declaration"&amp;ADDRESS(ROW(),COLUMN(),4),L!$A:$A,0)-1,SL,,)</f>
        <v>Address:</v>
      </c>
      <c r="C14" s="68"/>
      <c r="D14" s="351"/>
      <c r="E14" s="352"/>
      <c r="F14" s="352"/>
      <c r="G14" s="352"/>
      <c r="H14" s="352"/>
      <c r="I14" s="352"/>
      <c r="J14" s="353"/>
      <c r="K14" s="30"/>
      <c r="L14" s="105"/>
      <c r="Q14" s="3"/>
      <c r="R14" s="3"/>
      <c r="S14" s="3"/>
      <c r="T14" s="3"/>
      <c r="U14" s="3"/>
      <c r="V14" s="3"/>
      <c r="W14" s="3"/>
      <c r="X14" s="3"/>
      <c r="Y14" s="3"/>
      <c r="Z14" s="3"/>
      <c r="AA14" s="3"/>
      <c r="AB14" s="3"/>
      <c r="AC14" s="3"/>
      <c r="AD14" s="3"/>
      <c r="AE14" s="3"/>
      <c r="AF14" s="3"/>
      <c r="AG14" s="3"/>
      <c r="AH14" s="3"/>
    </row>
    <row r="15" spans="1:34" ht="16.2">
      <c r="A15" s="32"/>
      <c r="B15" s="34" t="str">
        <f ca="1">OFFSET(L!$C$1,MATCH("Declaration"&amp;ADDRESS(ROW(),COLUMN(),4),L!$A:$A,0)-1,SL,,)</f>
        <v>Contact Name (*):</v>
      </c>
      <c r="C15" s="68"/>
      <c r="D15" s="351" t="s">
        <v>19209</v>
      </c>
      <c r="E15" s="352"/>
      <c r="F15" s="352"/>
      <c r="G15" s="352"/>
      <c r="H15" s="352"/>
      <c r="I15" s="352"/>
      <c r="J15" s="353"/>
      <c r="K15" s="30"/>
      <c r="L15" s="105"/>
      <c r="Q15" s="3"/>
      <c r="R15" s="3"/>
      <c r="S15" s="3"/>
      <c r="T15" s="3"/>
      <c r="U15" s="3"/>
      <c r="V15" s="3"/>
      <c r="W15" s="3"/>
      <c r="X15" s="3"/>
      <c r="Y15" s="3"/>
      <c r="Z15" s="3"/>
      <c r="AA15" s="3"/>
      <c r="AB15" s="3"/>
      <c r="AC15" s="3"/>
      <c r="AD15" s="3"/>
      <c r="AE15" s="3"/>
      <c r="AF15" s="3"/>
      <c r="AG15" s="3"/>
      <c r="AH15" s="3"/>
    </row>
    <row r="16" spans="1:34" ht="16.2">
      <c r="A16" s="32"/>
      <c r="B16" s="34" t="str">
        <f ca="1">OFFSET(L!$C$1,MATCH("Declaration"&amp;ADDRESS(ROW(),COLUMN(),4),L!$A:$A,0)-1,SL,,)</f>
        <v>Email – Contact (*):</v>
      </c>
      <c r="C16" s="68"/>
      <c r="D16" s="404" t="s">
        <v>19210</v>
      </c>
      <c r="E16" s="340"/>
      <c r="F16" s="340"/>
      <c r="G16" s="340"/>
      <c r="H16" s="340"/>
      <c r="I16" s="340"/>
      <c r="J16" s="341"/>
      <c r="K16" s="30"/>
      <c r="L16" s="105"/>
      <c r="Q16" s="3"/>
      <c r="R16" s="3"/>
      <c r="S16" s="3"/>
      <c r="T16" s="3"/>
      <c r="U16" s="3"/>
      <c r="V16" s="3"/>
      <c r="W16" s="3"/>
      <c r="X16" s="3"/>
      <c r="Y16" s="3"/>
      <c r="Z16" s="3"/>
      <c r="AA16" s="3"/>
      <c r="AB16" s="3"/>
      <c r="AC16" s="3"/>
      <c r="AD16" s="3"/>
      <c r="AE16" s="3"/>
      <c r="AF16" s="3"/>
      <c r="AG16" s="3"/>
      <c r="AH16" s="3"/>
    </row>
    <row r="17" spans="1:34" ht="16.2">
      <c r="A17" s="32"/>
      <c r="B17" s="34" t="str">
        <f ca="1">OFFSET(L!$C$1,MATCH("Declaration"&amp;ADDRESS(ROW(),COLUMN(),4),L!$A:$A,0)-1,SL,,)</f>
        <v>Phone – Contact (*):</v>
      </c>
      <c r="C17" s="68"/>
      <c r="D17" s="351" t="s">
        <v>19211</v>
      </c>
      <c r="E17" s="352"/>
      <c r="F17" s="352"/>
      <c r="G17" s="352"/>
      <c r="H17" s="352"/>
      <c r="I17" s="352"/>
      <c r="J17" s="353"/>
      <c r="K17" s="30"/>
      <c r="L17" s="105"/>
      <c r="Q17" s="3"/>
      <c r="R17" s="3"/>
      <c r="S17" s="3"/>
      <c r="T17" s="3"/>
      <c r="U17" s="3"/>
      <c r="V17" s="3"/>
      <c r="W17" s="3"/>
      <c r="X17" s="3"/>
      <c r="Y17" s="3"/>
      <c r="Z17" s="3"/>
      <c r="AA17" s="3"/>
      <c r="AB17" s="3"/>
      <c r="AC17" s="3"/>
      <c r="AD17" s="3"/>
      <c r="AE17" s="3"/>
      <c r="AF17" s="3"/>
      <c r="AG17" s="3"/>
      <c r="AH17" s="3"/>
    </row>
    <row r="18" spans="1:34" ht="22.2">
      <c r="A18" s="32"/>
      <c r="B18" s="34" t="str">
        <f ca="1">OFFSET(L!$C$1,MATCH("Declaration"&amp;ADDRESS(ROW(),COLUMN(),4),L!$A:$A,0)-1,SL,,)</f>
        <v>Authorizer (*):</v>
      </c>
      <c r="C18" s="68"/>
      <c r="D18" s="351" t="s">
        <v>19209</v>
      </c>
      <c r="E18" s="352"/>
      <c r="F18" s="352"/>
      <c r="G18" s="352"/>
      <c r="H18" s="352"/>
      <c r="I18" s="352"/>
      <c r="J18" s="353"/>
      <c r="K18" s="30"/>
      <c r="L18" s="99"/>
      <c r="Q18" s="3"/>
      <c r="R18" s="3"/>
      <c r="S18" s="3"/>
      <c r="T18" s="3"/>
      <c r="U18" s="3"/>
      <c r="V18" s="3"/>
      <c r="W18" s="3"/>
      <c r="X18" s="3"/>
      <c r="Y18" s="3"/>
      <c r="Z18" s="3"/>
      <c r="AA18" s="3"/>
      <c r="AB18" s="3"/>
      <c r="AC18" s="3"/>
      <c r="AD18" s="3"/>
      <c r="AE18" s="3"/>
      <c r="AF18" s="3"/>
      <c r="AG18" s="3"/>
      <c r="AH18" s="3"/>
    </row>
    <row r="19" spans="1:34" ht="22.2">
      <c r="A19" s="32"/>
      <c r="B19" s="34" t="str">
        <f ca="1">OFFSET(L!$C$1,MATCH("Declaration"&amp;ADDRESS(ROW(),COLUMN(),4),L!$A:$A,0)-1,SL,,)</f>
        <v>Title - Authorizer:</v>
      </c>
      <c r="C19" s="68"/>
      <c r="D19" s="351" t="s">
        <v>19212</v>
      </c>
      <c r="E19" s="352"/>
      <c r="F19" s="352"/>
      <c r="G19" s="352"/>
      <c r="H19" s="352"/>
      <c r="I19" s="352"/>
      <c r="J19" s="353"/>
      <c r="K19" s="30"/>
      <c r="L19" s="99"/>
      <c r="P19" s="3"/>
      <c r="Q19" s="3"/>
      <c r="R19" s="3"/>
      <c r="S19" s="3"/>
      <c r="T19" s="3"/>
      <c r="U19" s="3"/>
      <c r="V19" s="3"/>
      <c r="W19" s="3"/>
      <c r="X19" s="3"/>
      <c r="Y19" s="3"/>
      <c r="Z19" s="3"/>
      <c r="AA19" s="3"/>
      <c r="AB19" s="3"/>
      <c r="AC19" s="3"/>
      <c r="AD19" s="3"/>
      <c r="AE19" s="3"/>
      <c r="AF19" s="3"/>
      <c r="AG19" s="3"/>
      <c r="AH19" s="3"/>
    </row>
    <row r="20" spans="1:34" ht="22.2">
      <c r="A20" s="32"/>
      <c r="B20" s="34" t="str">
        <f ca="1">OFFSET(L!$C$1,MATCH("Declaration"&amp;ADDRESS(ROW(),COLUMN(),4),L!$A:$A,0)-1,SL,,)</f>
        <v>Email - Authorizer (*):</v>
      </c>
      <c r="C20" s="68"/>
      <c r="D20" s="404" t="s">
        <v>19210</v>
      </c>
      <c r="E20" s="340"/>
      <c r="F20" s="340"/>
      <c r="G20" s="340"/>
      <c r="H20" s="340"/>
      <c r="I20" s="340"/>
      <c r="J20" s="341"/>
      <c r="K20" s="30"/>
      <c r="L20" s="99"/>
      <c r="P20" s="3"/>
      <c r="Q20" s="3"/>
      <c r="R20" s="3"/>
      <c r="S20" s="3"/>
      <c r="T20" s="3"/>
      <c r="U20" s="3"/>
      <c r="V20" s="3"/>
      <c r="W20" s="3"/>
      <c r="X20" s="3"/>
      <c r="Y20" s="3"/>
      <c r="Z20" s="3"/>
      <c r="AA20" s="3"/>
      <c r="AB20" s="3"/>
      <c r="AC20" s="3"/>
      <c r="AD20" s="3"/>
      <c r="AE20" s="3"/>
      <c r="AF20" s="3"/>
      <c r="AG20" s="3"/>
      <c r="AH20" s="3"/>
    </row>
    <row r="21" spans="1:34" ht="16.2">
      <c r="A21" s="32"/>
      <c r="B21" s="34" t="str">
        <f ca="1">OFFSET(L!$C$1,MATCH("Declaration"&amp;ADDRESS(ROW(),COLUMN(),4),L!$A:$A,0)-1,SL,,)</f>
        <v>Phone - Authorizer:</v>
      </c>
      <c r="C21" s="125"/>
      <c r="D21" s="351"/>
      <c r="E21" s="352"/>
      <c r="F21" s="352"/>
      <c r="G21" s="352"/>
      <c r="H21" s="352"/>
      <c r="I21" s="352"/>
      <c r="J21" s="353"/>
      <c r="K21" s="30"/>
      <c r="L21" s="105"/>
      <c r="P21" s="3"/>
      <c r="Q21" s="3"/>
      <c r="R21" s="3"/>
      <c r="S21" s="3"/>
      <c r="T21" s="3"/>
      <c r="U21" s="3"/>
      <c r="V21" s="3"/>
      <c r="W21" s="3"/>
      <c r="X21" s="3"/>
      <c r="Y21" s="3"/>
      <c r="Z21" s="3"/>
      <c r="AA21" s="3"/>
      <c r="AB21" s="3"/>
      <c r="AC21" s="3"/>
      <c r="AD21" s="3"/>
      <c r="AE21" s="3"/>
      <c r="AF21" s="3"/>
      <c r="AG21" s="3"/>
      <c r="AH21" s="3"/>
    </row>
    <row r="22" spans="1:34" ht="17.399999999999999">
      <c r="A22" s="32"/>
      <c r="B22" s="34" t="str">
        <f ca="1">OFFSET(L!$C$1,MATCH("Declaration"&amp;ADDRESS(ROW(),COLUMN(),4),L!$A:$A,0)-1,SL,,)</f>
        <v>Effective Date (*):</v>
      </c>
      <c r="C22" s="69"/>
      <c r="D22" s="374">
        <v>45461</v>
      </c>
      <c r="E22" s="375"/>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7.399999999999999">
      <c r="A23" s="35"/>
      <c r="B23" s="70"/>
      <c r="C23" s="14"/>
      <c r="D23" s="367"/>
      <c r="E23" s="367"/>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6.2">
      <c r="A24" s="36"/>
      <c r="B24" s="326" t="str">
        <f ca="1">OFFSET(L!$C$1,MATCH("Declaration"&amp;ADDRESS(ROW(),COLUMN(),4),L!$A:$A,0)-1,SL,,)</f>
        <v>Answer the following questions 1 - 7 based on the declaration scope indicated above</v>
      </c>
      <c r="C24" s="326"/>
      <c r="D24" s="326"/>
      <c r="E24" s="326"/>
      <c r="F24" s="326"/>
      <c r="G24" s="326"/>
      <c r="H24" s="326"/>
      <c r="I24" s="326"/>
      <c r="J24" s="326"/>
      <c r="K24" s="37"/>
      <c r="L24" s="100"/>
      <c r="P24" s="3"/>
      <c r="Q24" s="3"/>
      <c r="R24" s="3"/>
      <c r="S24" s="3"/>
      <c r="T24" s="3"/>
      <c r="U24" s="3"/>
      <c r="V24" s="3"/>
      <c r="W24" s="3"/>
      <c r="X24" s="3"/>
      <c r="Y24" s="3"/>
      <c r="Z24" s="3"/>
      <c r="AA24" s="3"/>
      <c r="AB24" s="3"/>
      <c r="AC24" s="3"/>
      <c r="AD24" s="3"/>
      <c r="AE24" s="3"/>
      <c r="AF24" s="3"/>
      <c r="AG24" s="3"/>
      <c r="AH24" s="3"/>
    </row>
    <row r="25" spans="1:34" ht="48.6">
      <c r="A25" s="35"/>
      <c r="B25" s="38" t="str">
        <f ca="1">OFFSET(L!$C$1,MATCH("Declaration"&amp;ADDRESS(ROW(),COLUMN(),4),L!$A:$A,0)-1,SL,,)</f>
        <v>1) Is any of the cobalt or natural mica intentionally added or used in the product(s) or in the production process? (*)</v>
      </c>
      <c r="C25" s="14"/>
      <c r="D25" s="373" t="str">
        <f ca="1">OFFSET(L!$C$1,MATCH("Declaration"&amp;ADDRESS(ROW(),COLUMN(),4),L!$A:$A,0)-1,SL,,)</f>
        <v>Answer</v>
      </c>
      <c r="E25" s="373"/>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2">
      <c r="A26" s="35"/>
      <c r="B26" s="34" t="str">
        <f ca="1">OFFSET(L!$C$1,MATCH("Declaration"&amp;ADDRESS(ROW(),COLUMN(),4),L!$A:$A,0)-1,SL,,)&amp;P26</f>
        <v>Cobalt(*)</v>
      </c>
      <c r="C26" s="29"/>
      <c r="D26" s="332" t="s">
        <v>25</v>
      </c>
      <c r="E26" s="333"/>
      <c r="F26" s="9"/>
      <c r="G26" s="327"/>
      <c r="H26" s="328"/>
      <c r="I26" s="328"/>
      <c r="J26" s="329"/>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2">
      <c r="A27" s="35"/>
      <c r="B27" s="34" t="str">
        <f ca="1">OFFSET(L!$C$1,MATCH("Declaration"&amp;ADDRESS(ROW(),COLUMN(),4),L!$A:$A,0)-1,SL,,)&amp;P27</f>
        <v>Mica</v>
      </c>
      <c r="C27" s="29"/>
      <c r="D27" s="332" t="s">
        <v>22</v>
      </c>
      <c r="E27" s="333"/>
      <c r="F27" s="9"/>
      <c r="G27" s="327"/>
      <c r="H27" s="328"/>
      <c r="I27" s="328"/>
      <c r="J27" s="329"/>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2" hidden="1">
      <c r="A28" s="35"/>
      <c r="B28" s="34" t="str">
        <f ca="1">OFFSET(L!$C$1,MATCH("Declaration"&amp;ADDRESS(ROW(),COLUMN(),4),L!$A:$A,0)-1,SL,,)&amp;P28</f>
        <v/>
      </c>
      <c r="C28" s="29"/>
      <c r="D28" s="338" t="s">
        <v>22</v>
      </c>
      <c r="E28" s="339"/>
      <c r="F28" s="9"/>
      <c r="G28" s="327"/>
      <c r="H28" s="328"/>
      <c r="I28" s="328"/>
      <c r="J28" s="329"/>
      <c r="K28" s="30"/>
      <c r="L28" s="106"/>
      <c r="P28" s="39" t="str">
        <f>IF(D$28="No","","(*)")</f>
        <v/>
      </c>
      <c r="R28" s="3"/>
      <c r="S28" s="3"/>
      <c r="T28" s="3"/>
      <c r="U28" s="3"/>
      <c r="V28" s="3"/>
      <c r="W28" s="3"/>
      <c r="X28" s="3"/>
      <c r="Y28" s="3"/>
      <c r="Z28" s="3"/>
      <c r="AA28" s="3"/>
      <c r="AB28" s="3"/>
      <c r="AC28" s="3"/>
      <c r="AD28" s="3"/>
      <c r="AE28" s="3"/>
      <c r="AF28" s="3"/>
      <c r="AG28" s="3"/>
      <c r="AH28" s="3"/>
    </row>
    <row r="29" spans="1:34" ht="22.2" hidden="1">
      <c r="A29" s="35"/>
      <c r="B29" s="34" t="str">
        <f ca="1">OFFSET(L!$C$1,MATCH("Declaration"&amp;ADDRESS(ROW(),COLUMN(),4),L!$A:$A,0)-1,SL,,)&amp;P29</f>
        <v/>
      </c>
      <c r="C29" s="29"/>
      <c r="D29" s="371" t="s">
        <v>22</v>
      </c>
      <c r="E29" s="372"/>
      <c r="F29" s="9"/>
      <c r="G29" s="327"/>
      <c r="H29" s="328"/>
      <c r="I29" s="328"/>
      <c r="J29" s="329"/>
      <c r="K29" s="30"/>
      <c r="L29" s="106"/>
      <c r="P29" s="39" t="str">
        <f>IF(D$29="No","","(*)")</f>
        <v/>
      </c>
      <c r="R29" s="3"/>
      <c r="S29" s="3"/>
      <c r="T29" s="3"/>
      <c r="U29" s="3"/>
      <c r="V29" s="3"/>
      <c r="W29" s="3"/>
      <c r="X29" s="3"/>
      <c r="Y29" s="3"/>
      <c r="Z29" s="3"/>
      <c r="AA29" s="3"/>
      <c r="AB29" s="3"/>
      <c r="AC29" s="3"/>
      <c r="AD29" s="3"/>
      <c r="AE29" s="3"/>
      <c r="AF29" s="3"/>
      <c r="AG29" s="3"/>
      <c r="AH29" s="3"/>
    </row>
    <row r="30" spans="1:34" ht="17.399999999999999">
      <c r="A30" s="35"/>
      <c r="B30" s="40"/>
      <c r="C30" s="7"/>
      <c r="D30" s="223"/>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8.6">
      <c r="A31" s="35"/>
      <c r="B31" s="38" t="str">
        <f ca="1">OFFSET(L!$C$1,MATCH("Declaration"&amp;ADDRESS(ROW(),COLUMN(),4),L!$A:$A,0)-1,SL,,)</f>
        <v>2) Does any cobalt or natural mica remain in the product(s)? (*)</v>
      </c>
      <c r="C31" s="14"/>
      <c r="D31" s="365" t="str">
        <f ca="1">D25</f>
        <v>Answer</v>
      </c>
      <c r="E31" s="365"/>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2">
      <c r="A32" s="35"/>
      <c r="B32" s="34" t="str">
        <f ca="1">OFFSET(L!$C$1,MATCH("Declaration"&amp;ADDRESS(ROW(),COLUMN(),4),L!$A:$A,0)-1,SL,,)&amp;P32</f>
        <v>Cobalt(*)</v>
      </c>
      <c r="C32" s="29"/>
      <c r="D32" s="332" t="s">
        <v>25</v>
      </c>
      <c r="E32" s="333"/>
      <c r="F32" s="9"/>
      <c r="G32" s="327"/>
      <c r="H32" s="328"/>
      <c r="I32" s="328"/>
      <c r="J32" s="329"/>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2">
      <c r="A33" s="35"/>
      <c r="B33" s="34" t="str">
        <f ca="1">OFFSET(L!$C$1,MATCH("Declaration"&amp;ADDRESS(ROW(),COLUMN(),4),L!$A:$A,0)-1,SL,,)&amp;P33</f>
        <v>Mica</v>
      </c>
      <c r="C33" s="29"/>
      <c r="D33" s="332"/>
      <c r="E33" s="333"/>
      <c r="F33" s="9"/>
      <c r="G33" s="327"/>
      <c r="H33" s="328"/>
      <c r="I33" s="328"/>
      <c r="J33" s="329"/>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2" hidden="1">
      <c r="A34" s="35"/>
      <c r="B34" s="34" t="str">
        <f ca="1">OFFSET(L!$C$1,MATCH("Declaration"&amp;ADDRESS(ROW(),COLUMN(),4),L!$A:$A,0)-1,SL,,)&amp;P34</f>
        <v/>
      </c>
      <c r="C34" s="29"/>
      <c r="D34" s="338" t="s">
        <v>22</v>
      </c>
      <c r="E34" s="339"/>
      <c r="F34" s="9"/>
      <c r="G34" s="327"/>
      <c r="H34" s="328"/>
      <c r="I34" s="328"/>
      <c r="J34" s="329"/>
      <c r="K34" s="30"/>
      <c r="L34" s="106"/>
      <c r="P34" s="39" t="str">
        <f>IF(D$28="No","","(*)")</f>
        <v/>
      </c>
      <c r="R34" s="3"/>
      <c r="S34" s="3"/>
      <c r="T34" s="3"/>
      <c r="U34" s="3"/>
      <c r="V34" s="3"/>
      <c r="W34" s="3"/>
      <c r="X34" s="3"/>
      <c r="Y34" s="3"/>
      <c r="Z34" s="3"/>
      <c r="AA34" s="3"/>
      <c r="AB34" s="3"/>
      <c r="AC34" s="3"/>
      <c r="AD34" s="3"/>
      <c r="AE34" s="3"/>
      <c r="AF34" s="3"/>
      <c r="AG34" s="3"/>
      <c r="AH34" s="3"/>
    </row>
    <row r="35" spans="1:34" ht="22.2" hidden="1">
      <c r="A35" s="35"/>
      <c r="B35" s="34" t="str">
        <f ca="1">OFFSET(L!$C$1,MATCH("Declaration"&amp;ADDRESS(ROW(),COLUMN(),4),L!$A:$A,0)-1,SL,,)&amp;P35</f>
        <v/>
      </c>
      <c r="C35" s="29"/>
      <c r="D35" s="338" t="s">
        <v>22</v>
      </c>
      <c r="E35" s="339"/>
      <c r="F35" s="9"/>
      <c r="G35" s="327"/>
      <c r="H35" s="328"/>
      <c r="I35" s="328"/>
      <c r="J35" s="329"/>
      <c r="K35" s="30"/>
      <c r="L35" s="106"/>
      <c r="P35" s="39" t="str">
        <f>IF(D$29="No","","(*)")</f>
        <v/>
      </c>
      <c r="R35" s="3"/>
      <c r="S35" s="3"/>
      <c r="T35" s="3"/>
      <c r="U35" s="3"/>
      <c r="V35" s="3"/>
      <c r="W35" s="3"/>
      <c r="X35" s="3"/>
      <c r="Y35" s="3"/>
      <c r="Z35" s="3"/>
      <c r="AA35" s="3"/>
      <c r="AB35" s="3"/>
      <c r="AC35" s="3"/>
      <c r="AD35" s="3"/>
      <c r="AE35" s="3"/>
      <c r="AF35" s="3"/>
      <c r="AG35" s="3"/>
      <c r="AH35" s="3"/>
    </row>
    <row r="36" spans="1:34" ht="17.399999999999999">
      <c r="A36" s="35"/>
      <c r="B36" s="19"/>
      <c r="C36" s="7"/>
      <c r="D36" s="223"/>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65" t="str">
        <f ca="1">D25</f>
        <v>Answer</v>
      </c>
      <c r="E37" s="365"/>
      <c r="F37" s="15"/>
      <c r="G37" s="38" t="str">
        <f ca="1">G25</f>
        <v>Comments</v>
      </c>
      <c r="H37" s="366"/>
      <c r="I37" s="366"/>
      <c r="J37" s="366"/>
      <c r="K37" s="30"/>
      <c r="L37" s="100" t="s">
        <v>18</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2.2">
      <c r="A38" s="35"/>
      <c r="B38" s="34" t="str">
        <f ca="1">OFFSET(L!$C$1,MATCH("Declaration"&amp;ADDRESS(ROW(),COLUMN(),4),L!$A:$A,0)-1,SL,,)&amp;P38</f>
        <v>Cobalt(*)</v>
      </c>
      <c r="C38" s="7"/>
      <c r="D38" s="332" t="s">
        <v>25</v>
      </c>
      <c r="E38" s="333"/>
      <c r="F38" s="41"/>
      <c r="G38" s="327"/>
      <c r="H38" s="328"/>
      <c r="I38" s="328"/>
      <c r="J38" s="329"/>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2">
      <c r="A39" s="35"/>
      <c r="B39" s="34" t="str">
        <f ca="1">OFFSET(L!$C$1,MATCH("Declaration"&amp;ADDRESS(ROW(),COLUMN(),4),L!$A:$A,0)-1,SL,,)&amp;P39</f>
        <v>Mica</v>
      </c>
      <c r="C39" s="7"/>
      <c r="D39" s="332"/>
      <c r="E39" s="333"/>
      <c r="F39" s="41"/>
      <c r="G39" s="327"/>
      <c r="H39" s="328"/>
      <c r="I39" s="328"/>
      <c r="J39" s="329"/>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2" hidden="1">
      <c r="A40" s="35"/>
      <c r="B40" s="34">
        <f ca="1">OFFSET(L!$C$1,MATCH("Declaration"&amp;ADDRESS(ROW(),COLUMN(),4),L!$A:$A,0)-1,SL,,)</f>
        <v>0</v>
      </c>
      <c r="C40" s="7"/>
      <c r="D40" s="332"/>
      <c r="E40" s="333"/>
      <c r="F40" s="41"/>
      <c r="G40" s="327"/>
      <c r="H40" s="328"/>
      <c r="I40" s="328"/>
      <c r="J40" s="329"/>
      <c r="K40" s="30"/>
      <c r="L40" s="106"/>
      <c r="P40" s="39" t="str">
        <f>IF(D$40="No","","(*)")</f>
        <v>(*)</v>
      </c>
      <c r="Q40" s="3"/>
      <c r="R40" s="3"/>
      <c r="S40" s="3"/>
      <c r="T40" s="3"/>
      <c r="U40" s="3"/>
      <c r="V40" s="3"/>
      <c r="W40" s="3"/>
      <c r="X40" s="3"/>
      <c r="Y40" s="3">
        <v>40</v>
      </c>
      <c r="Z40" s="3"/>
      <c r="AA40" s="3"/>
      <c r="AB40" s="3"/>
      <c r="AC40" s="3"/>
      <c r="AD40" s="3"/>
      <c r="AE40" s="3"/>
      <c r="AF40" s="3"/>
      <c r="AG40" s="3"/>
    </row>
    <row r="41" spans="1:34" ht="22.2" hidden="1">
      <c r="A41" s="35"/>
      <c r="B41" s="34">
        <f ca="1">OFFSET(L!$C$1,MATCH("Declaration"&amp;ADDRESS(ROW(),COLUMN(),4),L!$A:$A,0)-1,SL,,)</f>
        <v>0</v>
      </c>
      <c r="C41" s="7"/>
      <c r="D41" s="332"/>
      <c r="E41" s="333"/>
      <c r="F41" s="41"/>
      <c r="G41" s="327"/>
      <c r="H41" s="328"/>
      <c r="I41" s="328"/>
      <c r="J41" s="329"/>
      <c r="K41" s="30"/>
      <c r="L41" s="106"/>
      <c r="P41" s="39" t="str">
        <f>IF(D$41="No","","(*)")</f>
        <v>(*)</v>
      </c>
      <c r="Q41" s="3"/>
      <c r="R41" s="3"/>
      <c r="S41" s="3"/>
      <c r="T41" s="3"/>
      <c r="U41" s="3"/>
      <c r="V41" s="3"/>
      <c r="W41" s="3"/>
      <c r="X41" s="3"/>
      <c r="Y41" s="3">
        <v>41</v>
      </c>
      <c r="Z41" s="3"/>
      <c r="AA41" s="3"/>
      <c r="AB41" s="3"/>
      <c r="AC41" s="3"/>
      <c r="AD41" s="3"/>
      <c r="AE41" s="3"/>
      <c r="AF41" s="3"/>
      <c r="AG41" s="3"/>
    </row>
    <row r="42" spans="1:34" ht="17.399999999999999">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65" t="str">
        <f ca="1">D25</f>
        <v>Answer</v>
      </c>
      <c r="E43" s="365"/>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2">
      <c r="A44" s="35"/>
      <c r="B44" s="34" t="str">
        <f ca="1">B38</f>
        <v>Cobalt(*)</v>
      </c>
      <c r="C44" s="7"/>
      <c r="D44" s="332" t="s">
        <v>26</v>
      </c>
      <c r="E44" s="333"/>
      <c r="F44" s="41"/>
      <c r="G44" s="327"/>
      <c r="H44" s="328"/>
      <c r="I44" s="328"/>
      <c r="J44" s="329"/>
      <c r="K44" s="30"/>
      <c r="L44" s="106"/>
      <c r="P44" s="3"/>
      <c r="Q44" s="3"/>
      <c r="R44" s="3"/>
      <c r="S44" s="3"/>
      <c r="T44" s="3"/>
      <c r="U44" s="3"/>
      <c r="V44" s="3"/>
      <c r="W44" s="3"/>
      <c r="X44" s="3"/>
      <c r="Y44" s="3">
        <v>44</v>
      </c>
      <c r="Z44" s="3"/>
      <c r="AA44" s="3"/>
      <c r="AB44" s="3"/>
      <c r="AC44" s="3"/>
      <c r="AD44" s="3"/>
      <c r="AE44" s="3"/>
      <c r="AF44" s="3"/>
      <c r="AG44" s="3"/>
      <c r="AH44" s="3"/>
    </row>
    <row r="45" spans="1:34" ht="22.2" hidden="1">
      <c r="A45" s="35"/>
      <c r="B45" s="34"/>
      <c r="C45" s="7"/>
      <c r="D45" s="332"/>
      <c r="E45" s="333"/>
      <c r="F45" s="41"/>
      <c r="G45" s="327"/>
      <c r="H45" s="328"/>
      <c r="I45" s="328"/>
      <c r="J45" s="329"/>
      <c r="K45" s="30"/>
      <c r="L45" s="106"/>
      <c r="P45" s="3"/>
      <c r="Q45" s="3"/>
      <c r="R45" s="3"/>
      <c r="S45" s="3"/>
      <c r="T45" s="3"/>
      <c r="U45" s="3"/>
      <c r="V45" s="3"/>
      <c r="W45" s="3"/>
      <c r="X45" s="3"/>
      <c r="Y45" s="3">
        <v>45</v>
      </c>
      <c r="Z45" s="3"/>
      <c r="AA45" s="3"/>
      <c r="AB45" s="3"/>
      <c r="AC45" s="3"/>
      <c r="AD45" s="3"/>
      <c r="AE45" s="3"/>
      <c r="AF45" s="3"/>
      <c r="AG45" s="3"/>
      <c r="AH45" s="3"/>
    </row>
    <row r="46" spans="1:34" ht="22.2" hidden="1">
      <c r="A46" s="35"/>
      <c r="B46" s="34">
        <f ca="1">B40</f>
        <v>0</v>
      </c>
      <c r="C46" s="7"/>
      <c r="D46" s="338"/>
      <c r="E46" s="339"/>
      <c r="F46" s="41"/>
      <c r="G46" s="327"/>
      <c r="H46" s="328"/>
      <c r="I46" s="328"/>
      <c r="J46" s="329"/>
      <c r="K46" s="30"/>
      <c r="L46" s="106"/>
      <c r="P46" s="3"/>
      <c r="Q46" s="3"/>
      <c r="R46" s="3"/>
      <c r="S46" s="3"/>
      <c r="T46" s="3"/>
      <c r="U46" s="3"/>
      <c r="V46" s="3"/>
      <c r="W46" s="3"/>
      <c r="X46" s="3"/>
      <c r="Y46" s="3">
        <v>46</v>
      </c>
      <c r="Z46" s="3"/>
      <c r="AA46" s="3"/>
      <c r="AB46" s="3"/>
      <c r="AC46" s="3"/>
      <c r="AD46" s="3"/>
      <c r="AE46" s="3"/>
      <c r="AF46" s="3"/>
      <c r="AG46" s="3"/>
      <c r="AH46" s="3"/>
    </row>
    <row r="47" spans="1:34" ht="22.2" hidden="1">
      <c r="A47" s="35"/>
      <c r="B47" s="34">
        <f ca="1">B41</f>
        <v>0</v>
      </c>
      <c r="C47" s="7"/>
      <c r="D47" s="338"/>
      <c r="E47" s="339"/>
      <c r="F47" s="41"/>
      <c r="G47" s="327"/>
      <c r="H47" s="328"/>
      <c r="I47" s="328"/>
      <c r="J47" s="329"/>
      <c r="K47" s="30"/>
      <c r="L47" s="106"/>
      <c r="P47" s="3"/>
      <c r="Q47" s="3"/>
      <c r="R47" s="3"/>
      <c r="S47" s="3"/>
      <c r="T47" s="3"/>
      <c r="U47" s="3"/>
      <c r="V47" s="3"/>
      <c r="W47" s="3"/>
      <c r="X47" s="3"/>
      <c r="Y47" s="3">
        <v>47</v>
      </c>
      <c r="Z47" s="3"/>
      <c r="AA47" s="3"/>
      <c r="AB47" s="3"/>
      <c r="AC47" s="3"/>
      <c r="AD47" s="3"/>
      <c r="AE47" s="3"/>
      <c r="AF47" s="3"/>
      <c r="AG47" s="3"/>
      <c r="AH47" s="3"/>
    </row>
    <row r="48" spans="1:34" ht="17.399999999999999">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65" t="str">
        <f ca="1">D25</f>
        <v>Answer</v>
      </c>
      <c r="E49" s="365"/>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2">
      <c r="A50" s="35"/>
      <c r="B50" s="34" t="str">
        <f ca="1">B38</f>
        <v>Cobalt(*)</v>
      </c>
      <c r="C50" s="29"/>
      <c r="D50" s="336" t="s">
        <v>29</v>
      </c>
      <c r="E50" s="337"/>
      <c r="F50" s="41"/>
      <c r="G50" s="327"/>
      <c r="H50" s="328"/>
      <c r="I50" s="328"/>
      <c r="J50" s="329"/>
      <c r="K50" s="30"/>
      <c r="L50" s="106"/>
      <c r="P50" s="3"/>
      <c r="Q50" s="3"/>
      <c r="R50" s="3"/>
      <c r="S50" s="3"/>
      <c r="T50" s="3"/>
      <c r="U50" s="3"/>
      <c r="V50" s="3"/>
      <c r="W50" s="3"/>
      <c r="X50" s="3"/>
      <c r="Y50" s="3">
        <v>50</v>
      </c>
      <c r="Z50" s="3"/>
      <c r="AA50" s="3"/>
      <c r="AB50" s="3"/>
      <c r="AC50" s="3"/>
      <c r="AD50" s="3"/>
      <c r="AE50" s="3"/>
      <c r="AF50" s="3"/>
      <c r="AG50" s="3"/>
      <c r="AH50" s="3"/>
    </row>
    <row r="51" spans="1:34" ht="22.2">
      <c r="A51" s="35"/>
      <c r="B51" s="34" t="str">
        <f ca="1">B39</f>
        <v>Mica</v>
      </c>
      <c r="C51" s="29"/>
      <c r="D51" s="336"/>
      <c r="E51" s="337"/>
      <c r="F51" s="41"/>
      <c r="G51" s="327"/>
      <c r="H51" s="328"/>
      <c r="I51" s="328"/>
      <c r="J51" s="329"/>
      <c r="K51" s="30"/>
      <c r="L51" s="106"/>
      <c r="P51" s="3"/>
      <c r="Q51" s="3"/>
      <c r="R51" s="3"/>
      <c r="S51" s="3"/>
      <c r="T51" s="3"/>
      <c r="U51" s="3"/>
      <c r="V51" s="3"/>
      <c r="W51" s="3"/>
      <c r="X51" s="3"/>
      <c r="Y51" s="3">
        <v>51</v>
      </c>
      <c r="Z51" s="3"/>
      <c r="AA51" s="3"/>
      <c r="AB51" s="3"/>
      <c r="AC51" s="3"/>
      <c r="AD51" s="3"/>
      <c r="AE51" s="3"/>
      <c r="AF51" s="3"/>
      <c r="AG51" s="3"/>
      <c r="AH51" s="3"/>
    </row>
    <row r="52" spans="1:34" ht="22.2" hidden="1">
      <c r="A52" s="35"/>
      <c r="B52" s="34">
        <f ca="1">B40</f>
        <v>0</v>
      </c>
      <c r="C52" s="29"/>
      <c r="D52" s="334"/>
      <c r="E52" s="335"/>
      <c r="F52" s="41"/>
      <c r="G52" s="327"/>
      <c r="H52" s="328"/>
      <c r="I52" s="328"/>
      <c r="J52" s="329"/>
      <c r="K52" s="30"/>
      <c r="L52" s="106"/>
      <c r="P52" s="3"/>
      <c r="Q52" s="3"/>
      <c r="R52" s="3"/>
      <c r="S52" s="3"/>
      <c r="T52" s="3"/>
      <c r="U52" s="3"/>
      <c r="V52" s="3"/>
      <c r="W52" s="3"/>
      <c r="X52" s="3"/>
      <c r="Y52" s="3">
        <v>52</v>
      </c>
      <c r="Z52" s="3"/>
      <c r="AA52" s="3"/>
      <c r="AB52" s="3"/>
      <c r="AC52" s="3"/>
      <c r="AD52" s="3"/>
      <c r="AE52" s="3"/>
      <c r="AF52" s="3"/>
      <c r="AG52" s="3"/>
      <c r="AH52" s="3"/>
    </row>
    <row r="53" spans="1:34" ht="22.2" hidden="1">
      <c r="A53" s="35"/>
      <c r="B53" s="34">
        <f ca="1">B41</f>
        <v>0</v>
      </c>
      <c r="C53" s="29"/>
      <c r="D53" s="334"/>
      <c r="E53" s="335"/>
      <c r="F53" s="41"/>
      <c r="G53" s="327"/>
      <c r="H53" s="328"/>
      <c r="I53" s="328"/>
      <c r="J53" s="329"/>
      <c r="K53" s="30"/>
      <c r="L53" s="106"/>
      <c r="P53" s="3"/>
      <c r="Q53" s="3"/>
      <c r="R53" s="3"/>
      <c r="S53" s="3"/>
      <c r="T53" s="3"/>
      <c r="U53" s="3"/>
      <c r="V53" s="3"/>
      <c r="W53" s="3"/>
      <c r="X53" s="3"/>
      <c r="Y53" s="3">
        <v>53</v>
      </c>
      <c r="Z53" s="3"/>
      <c r="AA53" s="3"/>
      <c r="AB53" s="3"/>
      <c r="AC53" s="3"/>
      <c r="AD53" s="3"/>
      <c r="AE53" s="3"/>
      <c r="AF53" s="3"/>
      <c r="AG53" s="3"/>
      <c r="AH53" s="3"/>
    </row>
    <row r="54" spans="1:34" ht="16.2">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8.6">
      <c r="A55" s="35"/>
      <c r="B55" s="123" t="str">
        <f ca="1">OFFSET(L!$C$1,MATCH("Declaration"&amp;ADDRESS(ROW(),COLUMN(),4),L!$A:$A,0)-1,SL,,)&amp;Q37</f>
        <v>6) Have you identified all of the smelters or processors supplying the cobalt or natural mica to your supply chain?(*)</v>
      </c>
      <c r="C55" s="7"/>
      <c r="D55" s="365" t="str">
        <f ca="1">D25</f>
        <v>Answer</v>
      </c>
      <c r="E55" s="365"/>
      <c r="F55" s="15"/>
      <c r="G55" s="38" t="str">
        <f ca="1">G25</f>
        <v>Comments</v>
      </c>
      <c r="H55" s="376"/>
      <c r="I55" s="376"/>
      <c r="J55" s="376"/>
      <c r="K55" s="30"/>
      <c r="L55" s="100" t="s">
        <v>15</v>
      </c>
      <c r="M55" s="101"/>
      <c r="P55" s="3"/>
      <c r="Q55" s="3"/>
      <c r="R55" s="3"/>
      <c r="S55" s="3"/>
      <c r="T55" s="3"/>
      <c r="U55" s="3"/>
      <c r="V55" s="3"/>
      <c r="W55" s="3"/>
      <c r="X55" s="3"/>
      <c r="Y55" s="3">
        <v>55</v>
      </c>
      <c r="Z55" s="3"/>
      <c r="AA55" s="3"/>
      <c r="AB55" s="3"/>
      <c r="AC55" s="3"/>
      <c r="AD55" s="3"/>
      <c r="AE55" s="3"/>
      <c r="AF55" s="3"/>
      <c r="AG55" s="3"/>
      <c r="AH55" s="3"/>
    </row>
    <row r="56" spans="1:34" ht="22.2">
      <c r="A56" s="35"/>
      <c r="B56" s="34" t="str">
        <f ca="1">B38</f>
        <v>Cobalt(*)</v>
      </c>
      <c r="C56" s="7"/>
      <c r="D56" s="379" t="s">
        <v>25</v>
      </c>
      <c r="E56" s="380"/>
      <c r="F56" s="41"/>
      <c r="G56" s="327" t="s">
        <v>19206</v>
      </c>
      <c r="H56" s="328"/>
      <c r="I56" s="328"/>
      <c r="J56" s="329"/>
      <c r="K56" s="30"/>
      <c r="L56" s="106"/>
      <c r="P56" s="3"/>
      <c r="Q56" s="3"/>
      <c r="R56" s="3"/>
      <c r="S56" s="3"/>
      <c r="T56" s="3"/>
      <c r="U56" s="3"/>
      <c r="V56" s="3"/>
      <c r="W56" s="3"/>
      <c r="X56" s="3"/>
      <c r="Y56" s="3">
        <v>56</v>
      </c>
      <c r="Z56" s="3"/>
      <c r="AA56" s="3"/>
      <c r="AB56" s="3"/>
      <c r="AC56" s="3"/>
      <c r="AD56" s="3"/>
      <c r="AE56" s="3"/>
      <c r="AF56" s="3"/>
      <c r="AG56" s="3"/>
      <c r="AH56" s="3"/>
    </row>
    <row r="57" spans="1:34" ht="22.2">
      <c r="A57" s="35"/>
      <c r="B57" s="34" t="str">
        <f ca="1">B39</f>
        <v>Mica</v>
      </c>
      <c r="C57" s="7"/>
      <c r="D57" s="332"/>
      <c r="E57" s="333"/>
      <c r="F57" s="41"/>
      <c r="G57" s="327"/>
      <c r="H57" s="328"/>
      <c r="I57" s="328"/>
      <c r="J57" s="329"/>
      <c r="K57" s="30"/>
      <c r="L57" s="106"/>
      <c r="P57" s="3"/>
      <c r="Q57" s="3"/>
      <c r="R57" s="3"/>
      <c r="S57" s="3"/>
      <c r="T57" s="3"/>
      <c r="U57" s="3"/>
      <c r="V57" s="3"/>
      <c r="W57" s="3"/>
      <c r="X57" s="3"/>
      <c r="Y57" s="3">
        <v>57</v>
      </c>
      <c r="Z57" s="3"/>
      <c r="AA57" s="3"/>
      <c r="AB57" s="3"/>
      <c r="AC57" s="3"/>
      <c r="AD57" s="3"/>
      <c r="AE57" s="3"/>
      <c r="AF57" s="3"/>
      <c r="AG57" s="3"/>
      <c r="AH57" s="3"/>
    </row>
    <row r="58" spans="1:34" ht="22.2" hidden="1">
      <c r="A58" s="35"/>
      <c r="B58" s="34">
        <f ca="1">B40</f>
        <v>0</v>
      </c>
      <c r="C58" s="7"/>
      <c r="D58" s="338"/>
      <c r="E58" s="339"/>
      <c r="F58" s="41"/>
      <c r="G58" s="327"/>
      <c r="H58" s="328"/>
      <c r="I58" s="328"/>
      <c r="J58" s="329"/>
      <c r="K58" s="30"/>
      <c r="L58" s="106"/>
      <c r="P58" s="3"/>
      <c r="Q58" s="3"/>
      <c r="R58" s="3"/>
      <c r="S58" s="3"/>
      <c r="T58" s="3"/>
      <c r="U58" s="3"/>
      <c r="V58" s="3"/>
      <c r="W58" s="3"/>
      <c r="X58" s="3"/>
      <c r="Y58" s="3">
        <v>58</v>
      </c>
      <c r="Z58" s="3"/>
      <c r="AA58" s="3"/>
      <c r="AB58" s="3"/>
      <c r="AC58" s="3"/>
      <c r="AD58" s="3"/>
      <c r="AE58" s="3"/>
      <c r="AF58" s="3"/>
      <c r="AG58" s="3"/>
      <c r="AH58" s="3"/>
    </row>
    <row r="59" spans="1:34" ht="22.2" hidden="1">
      <c r="A59" s="35"/>
      <c r="B59" s="34">
        <f ca="1">B41</f>
        <v>0</v>
      </c>
      <c r="C59" s="7"/>
      <c r="D59" s="338"/>
      <c r="E59" s="339"/>
      <c r="F59" s="41"/>
      <c r="G59" s="327"/>
      <c r="H59" s="328"/>
      <c r="I59" s="328"/>
      <c r="J59" s="329"/>
      <c r="K59" s="30"/>
      <c r="L59" s="106"/>
      <c r="P59" s="3"/>
      <c r="Q59" s="3"/>
      <c r="R59" s="3"/>
      <c r="S59" s="3"/>
      <c r="T59" s="3"/>
      <c r="U59" s="3"/>
      <c r="V59" s="3"/>
      <c r="W59" s="3"/>
      <c r="X59" s="3"/>
      <c r="Y59" s="3">
        <v>59</v>
      </c>
      <c r="Z59" s="3"/>
      <c r="AA59" s="3"/>
      <c r="AB59" s="3"/>
      <c r="AC59" s="3"/>
      <c r="AD59" s="3"/>
      <c r="AE59" s="3"/>
      <c r="AF59" s="3"/>
      <c r="AG59" s="3"/>
      <c r="AH59" s="3"/>
    </row>
    <row r="60" spans="1:34" ht="16.2">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8.6">
      <c r="A61" s="35"/>
      <c r="B61" s="38" t="str">
        <f ca="1">OFFSET(L!$C$1,MATCH("Declaration"&amp;ADDRESS(ROW(),COLUMN(),4),L!$A:$A,0)-1,SL,,)&amp;Q37</f>
        <v>7) Has all applicable smelter or processor information received by your company been reported in this declaration?(*)</v>
      </c>
      <c r="C61" s="7"/>
      <c r="D61" s="365" t="str">
        <f ca="1">D25</f>
        <v>Answer</v>
      </c>
      <c r="E61" s="365"/>
      <c r="F61" s="15"/>
      <c r="G61" s="38" t="str">
        <f ca="1">G25</f>
        <v>Comments</v>
      </c>
      <c r="H61" s="376" t="str">
        <f>IF(Q69="(*)","Click here to enter smelter names","")</f>
        <v/>
      </c>
      <c r="I61" s="376"/>
      <c r="J61" s="376"/>
      <c r="K61" s="30"/>
      <c r="L61" s="100" t="s">
        <v>15</v>
      </c>
      <c r="M61" s="101"/>
      <c r="P61" s="3"/>
      <c r="Q61" s="3"/>
      <c r="R61" s="3"/>
      <c r="S61" s="3"/>
      <c r="T61" s="3"/>
      <c r="U61" s="3"/>
      <c r="V61" s="3"/>
      <c r="W61" s="3"/>
      <c r="X61" s="3"/>
      <c r="Y61" s="3">
        <v>61</v>
      </c>
      <c r="Z61" s="3"/>
      <c r="AA61" s="3"/>
      <c r="AB61" s="3"/>
      <c r="AC61" s="3"/>
      <c r="AD61" s="3"/>
      <c r="AE61" s="3"/>
      <c r="AF61" s="3"/>
      <c r="AG61" s="3"/>
      <c r="AH61" s="3"/>
    </row>
    <row r="62" spans="1:34" ht="22.2">
      <c r="A62" s="35"/>
      <c r="B62" s="34" t="str">
        <f ca="1">B38</f>
        <v>Cobalt(*)</v>
      </c>
      <c r="C62" s="29"/>
      <c r="D62" s="332" t="s">
        <v>25</v>
      </c>
      <c r="E62" s="333"/>
      <c r="F62" s="42"/>
      <c r="G62" s="327"/>
      <c r="H62" s="328"/>
      <c r="I62" s="328"/>
      <c r="J62" s="329"/>
      <c r="K62" s="30"/>
      <c r="L62" s="106"/>
      <c r="P62" s="3"/>
      <c r="Q62" s="3"/>
      <c r="R62" s="3"/>
      <c r="S62" s="3"/>
      <c r="T62" s="3"/>
      <c r="U62" s="3"/>
      <c r="V62" s="3"/>
      <c r="W62" s="3"/>
      <c r="X62" s="3"/>
      <c r="Y62" s="3">
        <v>62</v>
      </c>
      <c r="Z62" s="3"/>
      <c r="AA62" s="3"/>
      <c r="AB62" s="3"/>
      <c r="AC62" s="3"/>
      <c r="AD62" s="3"/>
      <c r="AE62" s="3"/>
      <c r="AF62" s="3"/>
      <c r="AG62" s="3"/>
      <c r="AH62" s="3"/>
    </row>
    <row r="63" spans="1:34" ht="22.2">
      <c r="A63" s="35"/>
      <c r="B63" s="34" t="str">
        <f ca="1">B39</f>
        <v>Mica</v>
      </c>
      <c r="C63" s="29"/>
      <c r="D63" s="332"/>
      <c r="E63" s="333"/>
      <c r="F63" s="42"/>
      <c r="G63" s="327"/>
      <c r="H63" s="328"/>
      <c r="I63" s="328"/>
      <c r="J63" s="329"/>
      <c r="K63" s="30"/>
      <c r="L63" s="106"/>
      <c r="P63" s="3"/>
      <c r="Q63" s="3"/>
      <c r="R63" s="3"/>
      <c r="S63" s="3"/>
      <c r="T63" s="3"/>
      <c r="U63" s="3"/>
      <c r="V63" s="3"/>
      <c r="W63" s="3"/>
      <c r="X63" s="3"/>
      <c r="Y63" s="3">
        <v>63</v>
      </c>
      <c r="Z63" s="3"/>
      <c r="AA63" s="3"/>
      <c r="AB63" s="3"/>
      <c r="AC63" s="3"/>
      <c r="AD63" s="3"/>
      <c r="AE63" s="3"/>
      <c r="AF63" s="3"/>
      <c r="AG63" s="3"/>
      <c r="AH63" s="3"/>
    </row>
    <row r="64" spans="1:34" ht="22.2" hidden="1">
      <c r="A64" s="35"/>
      <c r="B64" s="34">
        <f ca="1">B40</f>
        <v>0</v>
      </c>
      <c r="C64" s="29"/>
      <c r="D64" s="338"/>
      <c r="E64" s="339"/>
      <c r="F64" s="42"/>
      <c r="G64" s="327"/>
      <c r="H64" s="328"/>
      <c r="I64" s="328"/>
      <c r="J64" s="329"/>
      <c r="K64" s="30"/>
      <c r="L64" s="106"/>
      <c r="P64" s="3"/>
      <c r="Q64" s="3"/>
      <c r="R64" s="3"/>
      <c r="S64" s="3"/>
      <c r="T64" s="3"/>
      <c r="U64" s="3"/>
      <c r="V64" s="3"/>
      <c r="W64" s="3"/>
      <c r="X64" s="3"/>
      <c r="Y64" s="3">
        <v>64</v>
      </c>
      <c r="Z64" s="3"/>
      <c r="AA64" s="3"/>
      <c r="AB64" s="3"/>
      <c r="AC64" s="3"/>
      <c r="AD64" s="3"/>
      <c r="AE64" s="3"/>
      <c r="AF64" s="3"/>
      <c r="AG64" s="3"/>
      <c r="AH64" s="3"/>
    </row>
    <row r="65" spans="1:34" ht="22.2" hidden="1">
      <c r="A65" s="32"/>
      <c r="B65" s="34">
        <f ca="1">B41</f>
        <v>0</v>
      </c>
      <c r="C65" s="43"/>
      <c r="D65" s="338"/>
      <c r="E65" s="339"/>
      <c r="F65" s="44"/>
      <c r="G65" s="327"/>
      <c r="H65" s="328"/>
      <c r="I65" s="328"/>
      <c r="J65" s="329"/>
      <c r="K65" s="33"/>
      <c r="L65" s="107"/>
      <c r="P65" s="3"/>
      <c r="Q65" s="3"/>
      <c r="R65" s="3"/>
      <c r="S65" s="3"/>
      <c r="T65" s="3"/>
      <c r="U65" s="3"/>
      <c r="V65" s="3"/>
      <c r="W65" s="3"/>
      <c r="X65" s="3"/>
      <c r="Y65" s="3">
        <v>65</v>
      </c>
      <c r="Z65" s="3"/>
      <c r="AA65" s="3"/>
      <c r="AB65" s="3"/>
      <c r="AC65" s="3"/>
      <c r="AD65" s="3"/>
      <c r="AE65" s="3"/>
      <c r="AF65" s="3"/>
      <c r="AG65" s="3"/>
      <c r="AH65" s="3"/>
    </row>
    <row r="66" spans="1:34" ht="16.2">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6.2">
      <c r="A67" s="35"/>
      <c r="B67" s="385" t="str">
        <f ca="1">OFFSET(L!$C$1,MATCH("Declaration"&amp;ADDRESS(ROW(),COLUMN(),4),L!$A:$A,0)-1,SL,,)</f>
        <v>Answer the Following Questions at a Company Level</v>
      </c>
      <c r="C67" s="385"/>
      <c r="D67" s="385"/>
      <c r="E67" s="385"/>
      <c r="F67" s="385"/>
      <c r="G67" s="385"/>
      <c r="H67" s="385"/>
      <c r="I67" s="385"/>
      <c r="J67" s="385"/>
      <c r="K67" s="30"/>
      <c r="L67" s="103"/>
      <c r="P67" s="3"/>
      <c r="Q67" s="3"/>
      <c r="R67" s="3"/>
      <c r="S67" s="3"/>
      <c r="T67" s="3"/>
      <c r="U67" s="3"/>
      <c r="V67" s="3"/>
      <c r="W67" s="3"/>
      <c r="X67" s="3"/>
      <c r="Y67" s="3">
        <v>67</v>
      </c>
      <c r="Z67" s="3"/>
      <c r="AA67" s="3"/>
      <c r="AB67" s="3"/>
      <c r="AC67" s="3"/>
      <c r="AD67" s="3"/>
      <c r="AE67" s="3"/>
      <c r="AF67" s="3"/>
      <c r="AG67" s="3"/>
      <c r="AH67" s="3"/>
    </row>
    <row r="68" spans="1:34" ht="16.2">
      <c r="A68" s="45"/>
      <c r="B68" s="46" t="str">
        <f ca="1">OFFSET(L!$C$1,MATCH("Declaration"&amp;ADDRESS(ROW(),COLUMN(),4),L!$A:$A,0)-1,SL,,)</f>
        <v>Question</v>
      </c>
      <c r="C68" s="72"/>
      <c r="D68" s="373" t="str">
        <f ca="1">D25</f>
        <v>Answer</v>
      </c>
      <c r="E68" s="373"/>
      <c r="F68" s="47"/>
      <c r="G68" s="373" t="str">
        <f ca="1">G25</f>
        <v>Comments</v>
      </c>
      <c r="H68" s="373" t="e">
        <f>HLOOKUP(SL,LT,$O68,0)</f>
        <v>#NAME?</v>
      </c>
      <c r="I68" s="373"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32" t="s">
        <v>25</v>
      </c>
      <c r="E69" s="333"/>
      <c r="F69" s="51"/>
      <c r="G69" s="327"/>
      <c r="H69" s="328"/>
      <c r="I69" s="328"/>
      <c r="J69" s="329"/>
      <c r="K69" s="30"/>
      <c r="L69" s="102" t="s">
        <v>18</v>
      </c>
      <c r="M69" s="101"/>
      <c r="P69" s="3"/>
      <c r="Q69" s="3"/>
      <c r="R69" s="3"/>
      <c r="S69" s="3"/>
      <c r="T69" s="3"/>
      <c r="U69" s="3"/>
      <c r="V69" s="3"/>
      <c r="W69" s="3"/>
      <c r="X69" s="3"/>
      <c r="Y69" s="3">
        <v>69</v>
      </c>
      <c r="Z69" s="3"/>
      <c r="AA69" s="3"/>
      <c r="AB69" s="3"/>
      <c r="AC69" s="3"/>
      <c r="AD69" s="3"/>
      <c r="AE69" s="3"/>
      <c r="AF69" s="3"/>
      <c r="AG69" s="3"/>
      <c r="AH69" s="3"/>
    </row>
    <row r="70" spans="1:34" ht="16.2">
      <c r="A70" s="35"/>
      <c r="B70" s="52"/>
      <c r="C70" s="9"/>
      <c r="D70" s="1"/>
      <c r="E70" s="1"/>
      <c r="F70" s="9"/>
      <c r="G70" s="378"/>
      <c r="H70" s="378"/>
      <c r="I70" s="378"/>
      <c r="J70" s="378"/>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32" t="s">
        <v>25</v>
      </c>
      <c r="E71" s="333"/>
      <c r="F71" s="51"/>
      <c r="G71" s="403" t="s">
        <v>19205</v>
      </c>
      <c r="H71" s="389"/>
      <c r="I71" s="389"/>
      <c r="J71" s="390"/>
      <c r="K71" s="30"/>
      <c r="L71" s="102" t="s">
        <v>18</v>
      </c>
      <c r="M71" s="101"/>
      <c r="P71" s="3"/>
      <c r="Q71" s="3"/>
      <c r="R71" s="3"/>
      <c r="S71" s="3"/>
      <c r="T71" s="3"/>
      <c r="U71" s="3"/>
      <c r="V71" s="3"/>
      <c r="W71" s="3"/>
      <c r="X71" s="3"/>
      <c r="Y71" s="3">
        <v>71</v>
      </c>
      <c r="Z71" s="3"/>
      <c r="AA71" s="3"/>
      <c r="AB71" s="3"/>
      <c r="AC71" s="3"/>
      <c r="AD71" s="3"/>
      <c r="AE71" s="3"/>
      <c r="AF71" s="3"/>
      <c r="AG71" s="3"/>
      <c r="AH71" s="3"/>
    </row>
    <row r="72" spans="1:34" ht="16.2">
      <c r="A72" s="35"/>
      <c r="B72" s="52"/>
      <c r="C72" s="9"/>
      <c r="D72" s="232"/>
      <c r="E72" s="232"/>
      <c r="F72" s="9"/>
      <c r="G72" s="233"/>
      <c r="H72" s="233"/>
      <c r="I72" s="233"/>
      <c r="J72" s="233"/>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1"/>
      <c r="D73" s="384"/>
      <c r="E73" s="384"/>
      <c r="F73" s="234"/>
      <c r="G73" s="377"/>
      <c r="H73" s="377"/>
      <c r="I73" s="377"/>
      <c r="J73" s="377"/>
      <c r="K73" s="30"/>
      <c r="L73" s="102" t="s">
        <v>15</v>
      </c>
      <c r="M73" s="101"/>
      <c r="P73" s="3"/>
      <c r="Q73" s="3"/>
      <c r="R73" s="3"/>
      <c r="S73" s="3"/>
      <c r="T73" s="3"/>
      <c r="U73" s="3"/>
      <c r="V73" s="3"/>
      <c r="W73" s="3"/>
      <c r="X73" s="3"/>
      <c r="Y73" s="3">
        <v>75</v>
      </c>
      <c r="Z73" s="3"/>
      <c r="AA73" s="3"/>
      <c r="AB73" s="3"/>
      <c r="AC73" s="3"/>
      <c r="AD73" s="3"/>
      <c r="AE73" s="3"/>
      <c r="AF73" s="3"/>
      <c r="AG73" s="3"/>
      <c r="AH73" s="3"/>
    </row>
    <row r="74" spans="1:34" ht="16.2">
      <c r="A74" s="35"/>
      <c r="B74" s="34" t="str">
        <f ca="1">B38</f>
        <v>Cobalt(*)</v>
      </c>
      <c r="C74" s="29"/>
      <c r="D74" s="332" t="s">
        <v>25</v>
      </c>
      <c r="E74" s="333"/>
      <c r="F74" s="9"/>
      <c r="G74" s="327"/>
      <c r="H74" s="328"/>
      <c r="I74" s="328"/>
      <c r="J74" s="329"/>
      <c r="K74" s="30"/>
      <c r="L74" s="102"/>
      <c r="M74" s="101"/>
      <c r="P74" s="3"/>
      <c r="Q74" s="3"/>
      <c r="R74" s="3"/>
      <c r="S74" s="3"/>
      <c r="T74" s="3"/>
      <c r="U74" s="3"/>
      <c r="V74" s="3"/>
      <c r="W74" s="3"/>
      <c r="X74" s="3"/>
      <c r="Y74" s="3"/>
      <c r="Z74" s="3"/>
      <c r="AA74" s="3"/>
      <c r="AB74" s="3"/>
      <c r="AC74" s="3"/>
      <c r="AD74" s="3"/>
      <c r="AE74" s="3"/>
      <c r="AF74" s="3"/>
      <c r="AG74" s="3"/>
      <c r="AH74" s="3"/>
    </row>
    <row r="75" spans="1:34" ht="16.2">
      <c r="A75" s="35"/>
      <c r="B75" s="34" t="str">
        <f ca="1">B39</f>
        <v>Mica</v>
      </c>
      <c r="C75" s="29"/>
      <c r="D75" s="332"/>
      <c r="E75" s="333"/>
      <c r="F75" s="9"/>
      <c r="G75" s="327"/>
      <c r="H75" s="328"/>
      <c r="I75" s="328"/>
      <c r="J75" s="329"/>
      <c r="K75" s="30"/>
      <c r="L75" s="102"/>
      <c r="M75" s="101"/>
      <c r="P75" s="3"/>
      <c r="Q75" s="3"/>
      <c r="R75" s="3"/>
      <c r="S75" s="3"/>
      <c r="T75" s="3"/>
      <c r="U75" s="3"/>
      <c r="V75" s="3"/>
      <c r="W75" s="3"/>
      <c r="X75" s="3"/>
      <c r="Y75" s="3"/>
      <c r="Z75" s="3"/>
      <c r="AA75" s="3"/>
      <c r="AB75" s="3"/>
      <c r="AC75" s="3"/>
      <c r="AD75" s="3"/>
      <c r="AE75" s="3"/>
      <c r="AF75" s="3"/>
      <c r="AG75" s="3"/>
      <c r="AH75" s="3"/>
    </row>
    <row r="76" spans="1:34" ht="16.2">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32" t="s">
        <v>25</v>
      </c>
      <c r="E77" s="333"/>
      <c r="F77" s="51"/>
      <c r="G77" s="327"/>
      <c r="H77" s="328"/>
      <c r="I77" s="328"/>
      <c r="J77" s="329"/>
      <c r="K77" s="30"/>
      <c r="L77" s="102" t="s">
        <v>18</v>
      </c>
      <c r="M77" s="101"/>
      <c r="P77" s="3"/>
      <c r="Q77" s="3"/>
      <c r="R77" s="3"/>
      <c r="S77" s="3"/>
      <c r="T77" s="3"/>
      <c r="U77" s="3"/>
      <c r="V77" s="3"/>
      <c r="W77" s="3"/>
      <c r="X77" s="3"/>
      <c r="Y77" s="3">
        <v>77</v>
      </c>
      <c r="Z77" s="3"/>
      <c r="AA77" s="3"/>
      <c r="AB77" s="3"/>
      <c r="AC77" s="3"/>
      <c r="AD77" s="3"/>
      <c r="AE77" s="3"/>
      <c r="AF77" s="3"/>
      <c r="AG77" s="3"/>
      <c r="AH77" s="3"/>
    </row>
    <row r="78" spans="1:34" ht="16.2">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6" t="s">
        <v>35</v>
      </c>
      <c r="E79" s="387"/>
      <c r="F79" s="51"/>
      <c r="G79" s="327" t="s">
        <v>19207</v>
      </c>
      <c r="H79" s="328"/>
      <c r="I79" s="328"/>
      <c r="J79" s="329"/>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6.2">
      <c r="A80" s="35"/>
      <c r="B80" s="55"/>
      <c r="C80" s="9"/>
      <c r="D80" s="1"/>
      <c r="E80" s="1"/>
      <c r="F80" s="10"/>
      <c r="G80" s="378"/>
      <c r="H80" s="378"/>
      <c r="I80" s="378"/>
      <c r="J80" s="378"/>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32" t="s">
        <v>25</v>
      </c>
      <c r="E81" s="333"/>
      <c r="F81" s="51"/>
      <c r="G81" s="327"/>
      <c r="H81" s="328"/>
      <c r="I81" s="328"/>
      <c r="J81" s="329"/>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6.2">
      <c r="A82" s="35"/>
      <c r="B82" s="52"/>
      <c r="C82" s="9"/>
      <c r="D82" s="1"/>
      <c r="E82" s="1"/>
      <c r="F82" s="10"/>
      <c r="G82" s="388"/>
      <c r="H82" s="388"/>
      <c r="I82" s="388"/>
      <c r="J82" s="388"/>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32" t="s">
        <v>25</v>
      </c>
      <c r="E83" s="333"/>
      <c r="F83" s="51"/>
      <c r="G83" s="327"/>
      <c r="H83" s="328"/>
      <c r="I83" s="328"/>
      <c r="J83" s="329"/>
      <c r="K83" s="30"/>
      <c r="L83" s="102" t="s">
        <v>18</v>
      </c>
      <c r="M83" s="101"/>
      <c r="P83" s="3"/>
      <c r="Q83" s="3"/>
      <c r="R83" s="3"/>
      <c r="S83" s="3"/>
      <c r="T83" s="3"/>
      <c r="U83" s="3"/>
      <c r="V83" s="3"/>
      <c r="W83" s="3"/>
      <c r="X83" s="3"/>
      <c r="Y83" s="3">
        <v>83</v>
      </c>
      <c r="Z83" s="3"/>
      <c r="AA83" s="3"/>
      <c r="AB83" s="3"/>
      <c r="AC83" s="3"/>
      <c r="AD83" s="3"/>
      <c r="AE83" s="3"/>
      <c r="AF83" s="3"/>
      <c r="AG83" s="3"/>
      <c r="AH83" s="3"/>
    </row>
    <row r="84" spans="1:34" ht="16.2">
      <c r="A84" s="35"/>
      <c r="B84" s="383" t="str">
        <f>IF(OR($D$8="",$I$3=""),"","Click here to check required fields completion")</f>
        <v/>
      </c>
      <c r="C84" s="383"/>
      <c r="D84" s="383"/>
      <c r="E84" s="383"/>
      <c r="F84" s="383"/>
      <c r="G84" s="383"/>
      <c r="H84" s="383"/>
      <c r="I84" s="383"/>
      <c r="J84" s="383"/>
      <c r="K84" s="30"/>
      <c r="L84" s="103"/>
      <c r="P84" s="3"/>
      <c r="Q84" s="3"/>
      <c r="R84" s="3"/>
      <c r="S84" s="3"/>
      <c r="T84" s="3"/>
      <c r="U84" s="3"/>
      <c r="V84" s="3"/>
      <c r="W84" s="3"/>
      <c r="X84" s="3"/>
      <c r="Y84" s="3">
        <v>86</v>
      </c>
      <c r="Z84" s="3"/>
      <c r="AA84" s="3"/>
      <c r="AB84" s="3"/>
      <c r="AC84" s="3"/>
      <c r="AD84" s="3"/>
      <c r="AE84" s="3"/>
      <c r="AF84" s="3"/>
      <c r="AG84" s="3"/>
      <c r="AH84" s="3"/>
    </row>
    <row r="85" spans="1:34" ht="16.8" thickBot="1">
      <c r="A85" s="381" t="str">
        <f ca="1">OFFSET(L!$C$1,MATCH("General"&amp;"Cpy",L!$A:$A,0)-1,SL,,)</f>
        <v>© 2024 Responsible Minerals Initiative. All rights reserved.</v>
      </c>
      <c r="B85" s="382"/>
      <c r="C85" s="382"/>
      <c r="D85" s="382"/>
      <c r="E85" s="382"/>
      <c r="F85" s="382"/>
      <c r="G85" s="382"/>
      <c r="H85" s="382"/>
      <c r="I85" s="382"/>
      <c r="J85" s="382"/>
      <c r="K85" s="56"/>
      <c r="L85" s="103"/>
      <c r="P85" s="3"/>
      <c r="Q85" s="3"/>
      <c r="R85" s="3"/>
      <c r="S85" s="3"/>
      <c r="T85" s="3"/>
      <c r="U85" s="3"/>
      <c r="V85" s="3"/>
      <c r="W85" s="3"/>
      <c r="X85" s="3"/>
      <c r="Y85" s="3">
        <v>87</v>
      </c>
      <c r="Z85" s="3"/>
      <c r="AA85" s="3"/>
      <c r="AB85" s="3"/>
      <c r="AC85" s="3"/>
      <c r="AD85" s="3"/>
      <c r="AE85" s="3"/>
      <c r="AF85" s="3"/>
      <c r="AG85" s="3"/>
      <c r="AH85" s="3"/>
    </row>
    <row r="86" spans="1:34" ht="16.8" thickTop="1">
      <c r="L86" s="96"/>
      <c r="P86" s="3"/>
      <c r="Q86" s="3"/>
      <c r="R86" s="3"/>
      <c r="S86" s="3"/>
      <c r="T86" s="3"/>
      <c r="U86" s="3"/>
      <c r="V86" s="3"/>
      <c r="W86" s="3"/>
      <c r="X86" s="3"/>
      <c r="Y86" s="3"/>
      <c r="Z86" s="3"/>
      <c r="AA86" s="3"/>
      <c r="AB86" s="3"/>
      <c r="AC86" s="3"/>
      <c r="AD86" s="3"/>
      <c r="AE86" s="3"/>
      <c r="AF86" s="3"/>
      <c r="AG86" s="3"/>
      <c r="AH86" s="3"/>
    </row>
    <row r="90" spans="1:34" ht="15" hidden="1">
      <c r="B90" s="173" t="s">
        <v>25</v>
      </c>
    </row>
    <row r="91" spans="1:34" ht="15" hidden="1">
      <c r="B91" s="173" t="s">
        <v>22</v>
      </c>
    </row>
    <row r="92" spans="1:34" ht="15" hidden="1">
      <c r="B92" s="173" t="s">
        <v>26</v>
      </c>
    </row>
    <row r="93" spans="1:34" ht="15" hidden="1">
      <c r="B93" s="173" t="s">
        <v>27</v>
      </c>
    </row>
    <row r="94" spans="1:34" ht="15" hidden="1">
      <c r="B94" s="173" t="s">
        <v>25</v>
      </c>
    </row>
    <row r="95" spans="1:34" ht="15" hidden="1">
      <c r="B95" s="173" t="s">
        <v>22</v>
      </c>
    </row>
    <row r="96" spans="1:34" ht="15" hidden="1">
      <c r="B96" s="173" t="s">
        <v>26</v>
      </c>
    </row>
    <row r="97" spans="2:2" ht="15" hidden="1">
      <c r="B97" s="173" t="s">
        <v>28</v>
      </c>
    </row>
    <row r="98" spans="2:2" ht="15" hidden="1">
      <c r="B98" s="194">
        <v>1</v>
      </c>
    </row>
    <row r="99" spans="2:2" ht="15" hidden="1">
      <c r="B99" s="173" t="s">
        <v>29</v>
      </c>
    </row>
    <row r="100" spans="2:2" ht="15" hidden="1">
      <c r="B100" s="173" t="s">
        <v>30</v>
      </c>
    </row>
    <row r="101" spans="2:2" ht="15" hidden="1">
      <c r="B101" s="173" t="s">
        <v>31</v>
      </c>
    </row>
    <row r="102" spans="2:2" ht="15" hidden="1">
      <c r="B102" s="173" t="s">
        <v>32</v>
      </c>
    </row>
    <row r="103" spans="2:2" ht="15" hidden="1">
      <c r="B103" s="173" t="s">
        <v>33</v>
      </c>
    </row>
    <row r="104" spans="2:2" ht="15" hidden="1">
      <c r="B104" s="173" t="s">
        <v>34</v>
      </c>
    </row>
    <row r="105" spans="2:2" ht="15" hidden="1">
      <c r="B105" s="173" t="s">
        <v>25</v>
      </c>
    </row>
    <row r="106" spans="2:2" ht="15" hidden="1">
      <c r="B106" s="173" t="s">
        <v>22</v>
      </c>
    </row>
    <row r="107" spans="2:2" ht="15" hidden="1">
      <c r="B107" s="173" t="s">
        <v>34</v>
      </c>
    </row>
    <row r="108" spans="2:2" ht="15" hidden="1">
      <c r="B108" s="173" t="s">
        <v>35</v>
      </c>
    </row>
    <row r="109" spans="2:2" ht="15" hidden="1">
      <c r="B109" s="173" t="s">
        <v>22</v>
      </c>
    </row>
    <row r="110" spans="2:2" ht="15" hidden="1">
      <c r="B110" s="173" t="s">
        <v>25</v>
      </c>
    </row>
    <row r="111" spans="2:2" ht="15" hidden="1">
      <c r="B111" s="173" t="s">
        <v>22</v>
      </c>
    </row>
    <row r="112" spans="2:2" ht="15" hidden="1">
      <c r="B112" s="173" t="s">
        <v>26</v>
      </c>
    </row>
    <row r="113" spans="2:2" ht="15" hidden="1">
      <c r="B113" s="173" t="s">
        <v>36</v>
      </c>
    </row>
    <row r="114" spans="2:2" ht="15" hidden="1">
      <c r="B114" s="173" t="s">
        <v>37</v>
      </c>
    </row>
    <row r="115" spans="2:2" ht="15" hidden="1">
      <c r="B115" s="173" t="s">
        <v>38</v>
      </c>
    </row>
    <row r="116" spans="2:2" ht="15" hidden="1">
      <c r="B116" s="173" t="s">
        <v>39</v>
      </c>
    </row>
    <row r="117" spans="2:2" ht="15" hidden="1">
      <c r="B117" s="173" t="s">
        <v>22</v>
      </c>
    </row>
    <row r="118" spans="2:2" ht="15" hidden="1">
      <c r="B118" s="173" t="s">
        <v>25</v>
      </c>
    </row>
    <row r="119" spans="2:2" ht="15" hidden="1">
      <c r="B119" s="173" t="s">
        <v>40</v>
      </c>
    </row>
    <row r="120" spans="2:2" ht="1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16">
    <cfRule type="expression" dxfId="82" priority="142" stopIfTrue="1">
      <formula>IF($D$16="",TRUE)</formula>
    </cfRule>
  </conditionalFormatting>
  <conditionalFormatting sqref="D20">
    <cfRule type="expression" dxfId="81" priority="23" stopIfTrue="1">
      <formula>IF($D$20="",TRUE)</formula>
    </cfRule>
  </conditionalFormatting>
  <conditionalFormatting sqref="D28 D40 D46 D52 D58 D64">
    <cfRule type="expression" dxfId="80" priority="21">
      <formula>IF($D$28="No",TRUE)</formula>
    </cfRule>
  </conditionalFormatting>
  <conditionalFormatting sqref="D29 D41 D47 D53 D59 D65">
    <cfRule type="expression" dxfId="79" priority="20">
      <formula>IF($D$29="No",TRUE)</formula>
    </cfRule>
  </conditionalFormatting>
  <conditionalFormatting sqref="D34">
    <cfRule type="expression" dxfId="78" priority="12">
      <formula>IF($D$28="No",TRUE)</formula>
    </cfRule>
  </conditionalFormatting>
  <conditionalFormatting sqref="D35">
    <cfRule type="expression" dxfId="77" priority="11">
      <formula>IF($D$29="No",TRUE)</formula>
    </cfRule>
  </conditionalFormatting>
  <conditionalFormatting sqref="D40 D46 D52 D58 D64">
    <cfRule type="expression" dxfId="76" priority="150" stopIfTrue="1">
      <formula>IF(AND(OR($D$28="Yes",$D$28=""),D40=""),1,0)</formula>
    </cfRule>
  </conditionalFormatting>
  <conditionalFormatting sqref="D22:E22">
    <cfRule type="expression" dxfId="75" priority="147" stopIfTrue="1">
      <formula>IF($D$22="",TRUE)</formula>
    </cfRule>
  </conditionalFormatting>
  <conditionalFormatting sqref="D26:E26">
    <cfRule type="expression" dxfId="74" priority="125" stopIfTrue="1">
      <formula>IF($D$26="",TRUE)</formula>
    </cfRule>
  </conditionalFormatting>
  <conditionalFormatting sqref="D27:E27">
    <cfRule type="expression" dxfId="73" priority="132" stopIfTrue="1">
      <formula>IF($D$27="",TRUE)</formula>
    </cfRule>
  </conditionalFormatting>
  <conditionalFormatting sqref="D32:E32">
    <cfRule type="expression" dxfId="72" priority="10" stopIfTrue="1">
      <formula>IF(AND(OR($D$26="Yes",$D$26=""),$D$32=""),1,0)</formula>
    </cfRule>
    <cfRule type="expression" dxfId="71" priority="14" stopIfTrue="1">
      <formula>IF($P$26="",TRUE)</formula>
    </cfRule>
  </conditionalFormatting>
  <conditionalFormatting sqref="D33:E33">
    <cfRule type="expression" dxfId="70" priority="13" stopIfTrue="1">
      <formula>IF(AND(OR($D$27="Yes",$D$27=""),$D$33=""),1,0)</formula>
    </cfRule>
    <cfRule type="expression" dxfId="69" priority="15" stopIfTrue="1">
      <formula>IF($P$27="",TRUE)</formula>
    </cfRule>
  </conditionalFormatting>
  <conditionalFormatting sqref="D38:E38 D44:E44 D50:E50 D56:E56 D62:E62">
    <cfRule type="expression" dxfId="68" priority="41" stopIfTrue="1">
      <formula>IF(AND(OR($D$26="No",$D$26="Unknown",$D$26="Not applicable for this declaration",$D$32="No",$D$32="Unknown"),D38=""),1,0)</formula>
    </cfRule>
    <cfRule type="expression" dxfId="67" priority="42" stopIfTrue="1">
      <formula>IF(AND(OR($D$26="Yes",$D$26=""),D38=""),1,0)</formula>
    </cfRule>
  </conditionalFormatting>
  <conditionalFormatting sqref="D39:E39 D45:E45 D51:E51 D57:E57 D63:E63">
    <cfRule type="expression" dxfId="66" priority="148" stopIfTrue="1">
      <formula>IF(AND(OR($D$27="No",$D$27="Unknown",$D$27="Not applicable for this declaration",$D$33="No",$D$33="Unknown"),D39=""),1,0)</formula>
    </cfRule>
    <cfRule type="expression" dxfId="65" priority="149" stopIfTrue="1">
      <formula>IF(AND(OR($D$27="Yes",$D$27=""),D39=""),1,0)</formula>
    </cfRule>
  </conditionalFormatting>
  <conditionalFormatting sqref="D40:E40 D46:E46 D52:E52 D58:E58 D64:E64">
    <cfRule type="expression" dxfId="64" priority="37" stopIfTrue="1">
      <formula>$P$28=""</formula>
    </cfRule>
  </conditionalFormatting>
  <conditionalFormatting sqref="D41:E41 D47:E47 D53:E53 D59:E59 D65:E65">
    <cfRule type="expression" dxfId="63" priority="152" stopIfTrue="1">
      <formula>$P$29=""</formula>
    </cfRule>
    <cfRule type="expression" dxfId="62" priority="153" stopIfTrue="1">
      <formula>IF(AND(OR($D$29="Yes",$D$29=""),D41=""),1,0)</formula>
    </cfRule>
  </conditionalFormatting>
  <conditionalFormatting sqref="D69:E69 D71:E71 D77:E77 D79:E79 D81:E81 D83:E83">
    <cfRule type="expression" dxfId="61" priority="4" stopIfTrue="1">
      <formula>AND(OR($D$26="No",$D$26="Unknown",$D$26="Not applicable for this declaration"),OR($D$27="No",$D$27="Unknown",$D$27="Not applicable for this declaration"))</formula>
    </cfRule>
    <cfRule type="expression" dxfId="60" priority="5" stopIfTrue="1">
      <formula>IF(D69="",TRUE)</formula>
    </cfRule>
  </conditionalFormatting>
  <conditionalFormatting sqref="D74:E74">
    <cfRule type="expression" dxfId="59" priority="3" stopIfTrue="1">
      <formula>IF(AND(OR($D$26="No",$D$26="Unknown",$D$26="Not applicable for this declaration",$D$32="No",$D$32="Unknown"),D74=""),1,0)</formula>
    </cfRule>
    <cfRule type="expression" dxfId="58" priority="7" stopIfTrue="1">
      <formula>IF(AND(OR($D$26="Yes",$D$26=""),D74=""),1,0)</formula>
    </cfRule>
  </conditionalFormatting>
  <conditionalFormatting sqref="D75:E75">
    <cfRule type="expression" dxfId="57" priority="9" stopIfTrue="1">
      <formula>IF(AND(OR($D$27="Yes",$D$27=""),D75=""),1,0)</formula>
    </cfRule>
    <cfRule type="expression" dxfId="56" priority="2" stopIfTrue="1">
      <formula>IF(AND(OR($D$27="No",$D$27="Unknown",$D$27="Not applicable for this declaration",$D$33="No",$D$33="Unknown"),D75=""),1,0)</formula>
    </cfRule>
  </conditionalFormatting>
  <conditionalFormatting sqref="D9:G9">
    <cfRule type="expression" dxfId="55" priority="140" stopIfTrue="1">
      <formula>IF($D$9="",TRUE)</formula>
    </cfRule>
  </conditionalFormatting>
  <conditionalFormatting sqref="D8:J8">
    <cfRule type="expression" dxfId="54" priority="139" stopIfTrue="1">
      <formula>IF($D$8="",TRUE)</formula>
    </cfRule>
  </conditionalFormatting>
  <conditionalFormatting sqref="D10:J10">
    <cfRule type="expression" dxfId="53" priority="44" stopIfTrue="1">
      <formula>IF($D$9=$Q$9,TRUE)</formula>
    </cfRule>
    <cfRule type="expression" dxfId="52" priority="154" stopIfTrue="1">
      <formula>IF(AND($D$10="",$D$9=$R$9),TRUE)</formula>
    </cfRule>
  </conditionalFormatting>
  <conditionalFormatting sqref="D15:J15">
    <cfRule type="expression" dxfId="51" priority="141" stopIfTrue="1">
      <formula>IF($D$15="",TRUE)</formula>
    </cfRule>
  </conditionalFormatting>
  <conditionalFormatting sqref="D17:J17">
    <cfRule type="expression" dxfId="50" priority="143" stopIfTrue="1">
      <formula>IF($D$17="",TRUE)</formula>
    </cfRule>
  </conditionalFormatting>
  <conditionalFormatting sqref="D18:J18">
    <cfRule type="expression" dxfId="49" priority="144" stopIfTrue="1">
      <formula>IF($D$18="",TRUE)</formula>
    </cfRule>
  </conditionalFormatting>
  <conditionalFormatting sqref="G79:J79">
    <cfRule type="expression" dxfId="47" priority="35" stopIfTrue="1">
      <formula>IF(AND($D$79="Yes, using other format (describe)",$G$79=""),TRUE)</formula>
    </cfRule>
  </conditionalFormatting>
  <conditionalFormatting sqref="G81:J81">
    <cfRule type="expression" dxfId="46" priority="16">
      <formula>IF(AND($D$81="Yes, using other format (describe)",$G$81=""),TRUE)</formula>
    </cfRule>
  </conditionalFormatting>
  <conditionalFormatting sqref="G71:J71">
    <cfRule type="expression" dxfId="0" priority="1">
      <formula>IF(AND($D$71="Yes",$G$71=""),TRUE)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69:E69 D58:E59 D71:E71 D34:E35 D28:E29 D83:E83 D64:E65 D81:E81 D74:E74">
      <formula1>$B$90:$B$91</formula1>
    </dataValidation>
    <dataValidation type="list" allowBlank="1" showInputMessage="1" showErrorMessage="1" sqref="D44:E47 D40:E41 D62:E63 D32:E33 D56:E57">
      <formula1>$B$90:$B$92</formula1>
    </dataValidation>
    <dataValidation type="list" allowBlank="1" showInputMessage="1" showErrorMessage="1" sqref="D50:E53">
      <formula1>$B$98:$B$103</formula1>
    </dataValidation>
    <dataValidation type="list" allowBlank="1" showInputMessage="1" showErrorMessage="1" sqref="D77:E77">
      <formula1>$B$105:$B$106</formula1>
    </dataValidation>
    <dataValidation type="list" allowBlank="1" showInputMessage="1" showErrorMessage="1" sqref="D79:E79">
      <formula1>$B$107:$B$109</formula1>
    </dataValidation>
    <dataValidation type="list" allowBlank="1" showInputMessage="1" showErrorMessage="1" sqref="D3">
      <formula1>LN</formula1>
    </dataValidation>
    <dataValidation type="list" allowBlank="1" showInputMessage="1" showErrorMessage="1" sqref="D38:E38">
      <formula1>$B$94:$B$97</formula1>
    </dataValidation>
    <dataValidation type="list" allowBlank="1" showInputMessage="1" showErrorMessage="1" sqref="D39:E39">
      <formula1>$B$110:$B$113</formula1>
    </dataValidation>
    <dataValidation type="list" allowBlank="1" showInputMessage="1" showErrorMessage="1" sqref="D26:E27">
      <formula1>$B$90:$B$93</formula1>
    </dataValidation>
    <dataValidation type="list" allowBlank="1" showInputMessage="1" showErrorMessage="1" sqref="D75:E75">
      <formula1>$B$118:$B$120</formula1>
    </dataValidation>
  </dataValidations>
  <hyperlinks>
    <hyperlink ref="H61:J61" location="'Smelter List'!A1" display="'Smelter List'!A1"/>
    <hyperlink ref="D11:J11" location="'Product List'!B6" display="'Product List'!B6"/>
    <hyperlink ref="I4:J4" location="Instructions!A67" display="Instructions!A67"/>
    <hyperlink ref="B84:J84" location="Checker!A1" display="Checker!A1"/>
    <hyperlink ref="G71" r:id="rId1"/>
    <hyperlink ref="D16" r:id="rId2"/>
    <hyperlink ref="D20" r:id="rId3"/>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pageSetUpPr fitToPage="1"/>
  </sheetPr>
  <dimension ref="A1:AI2501"/>
  <sheetViews>
    <sheetView showGridLines="0" showZeros="0" topLeftCell="A2" zoomScale="70" zoomScaleNormal="70" workbookViewId="0">
      <pane ySplit="3" topLeftCell="A5" activePane="bottomLeft" state="frozen"/>
      <selection activeCell="B24" sqref="B24:J24"/>
      <selection pane="bottomLeft" activeCell="C7" sqref="C7"/>
    </sheetView>
  </sheetViews>
  <sheetFormatPr defaultColWidth="8.90625" defaultRowHeight="12.6"/>
  <cols>
    <col min="1" max="1" width="13.7265625" style="171" customWidth="1"/>
    <col min="2" max="2" width="13.26953125" style="97" customWidth="1"/>
    <col min="3" max="3" width="40.453125" style="97" customWidth="1"/>
    <col min="4" max="4" width="30.7265625" style="97" customWidth="1"/>
    <col min="5" max="5" width="20.90625" style="97" customWidth="1"/>
    <col min="6" max="7" width="13.90625" style="97" customWidth="1"/>
    <col min="8" max="8" width="25.08984375" style="97" customWidth="1"/>
    <col min="9" max="9" width="24.08984375" style="97" customWidth="1"/>
    <col min="10" max="10" width="18.26953125" style="97" customWidth="1"/>
    <col min="11" max="11" width="27.26953125" style="97" customWidth="1"/>
    <col min="12" max="12" width="20.7265625" style="97" customWidth="1"/>
    <col min="13" max="13" width="35.08984375" style="97" customWidth="1"/>
    <col min="14" max="14" width="42.08984375" style="97" customWidth="1"/>
    <col min="15" max="15" width="32.08984375" style="97" customWidth="1"/>
    <col min="16" max="16" width="22.90625" style="97" customWidth="1"/>
    <col min="17" max="17" width="43.453125" style="97" customWidth="1"/>
    <col min="18" max="18" width="35.90625" style="97" hidden="1" customWidth="1"/>
    <col min="19" max="20" width="17.90625" style="97" hidden="1" customWidth="1"/>
    <col min="21" max="21" width="8.90625" style="97" hidden="1" customWidth="1"/>
    <col min="22" max="22" width="6.08984375" style="97" hidden="1" customWidth="1"/>
    <col min="23" max="23" width="8.7265625" style="97" hidden="1" customWidth="1"/>
    <col min="24" max="24" width="8.90625" style="97" hidden="1" customWidth="1"/>
    <col min="25" max="27" width="4.26953125" style="97" hidden="1" customWidth="1"/>
    <col min="28" max="28" width="7.90625" style="97" hidden="1" customWidth="1"/>
    <col min="29" max="33" width="4.26953125" style="97" hidden="1" customWidth="1"/>
    <col min="34" max="34" width="14.453125" style="97" hidden="1" customWidth="1"/>
    <col min="35" max="39" width="8.90625" style="97" customWidth="1"/>
    <col min="40" max="16384" width="8.90625" style="97"/>
  </cols>
  <sheetData>
    <row r="1" spans="1:34" s="17" customFormat="1" ht="13.8" thickTop="1">
      <c r="A1" s="200"/>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1"/>
      <c r="B2" s="154" t="str">
        <f ca="1">OFFSET(L!$C$1,MATCH("Smelter List"&amp;ADDRESS(ROW(),COLUMN(),4),L!$A:$A,0)-1,SL,,)</f>
        <v>TO BEGIN:</v>
      </c>
      <c r="C2" s="143"/>
      <c r="D2" s="143"/>
      <c r="E2" s="143"/>
      <c r="F2" s="162"/>
      <c r="G2" s="162"/>
      <c r="H2" s="162"/>
      <c r="I2" s="303"/>
      <c r="J2" s="391" t="s">
        <v>42</v>
      </c>
      <c r="K2" s="392"/>
      <c r="L2" s="392"/>
      <c r="M2" s="392"/>
      <c r="N2" s="392"/>
      <c r="O2" s="392"/>
      <c r="P2" s="163"/>
      <c r="Q2" s="164"/>
      <c r="R2" s="165"/>
      <c r="S2" s="165"/>
      <c r="T2" s="165"/>
      <c r="AH2" s="131" t="s">
        <v>25</v>
      </c>
    </row>
    <row r="3" spans="1:34" s="17" customFormat="1" ht="249.45" customHeight="1">
      <c r="A3" s="202"/>
      <c r="B3" s="393"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3"/>
      <c r="D3" s="393"/>
      <c r="E3" s="393"/>
      <c r="F3" s="166"/>
      <c r="G3" s="394" t="str">
        <f ca="1">OFFSET(L!$C$1,MATCH("General"&amp;"Cpy",L!$A:$A,0)-1,SL,,)</f>
        <v>© 2024 Responsible Minerals Initiative. All rights reserved.</v>
      </c>
      <c r="H3" s="394"/>
      <c r="I3" s="395"/>
      <c r="J3" s="117"/>
      <c r="K3" s="118"/>
      <c r="M3" s="167"/>
      <c r="N3" s="167"/>
      <c r="O3" s="91"/>
      <c r="P3" s="91"/>
      <c r="Q3" s="192" t="s">
        <v>12831</v>
      </c>
      <c r="R3" s="129"/>
      <c r="S3" s="129"/>
      <c r="T3" s="129"/>
      <c r="W3" s="140"/>
      <c r="X3" s="140"/>
      <c r="Y3" s="140"/>
      <c r="Z3" s="140"/>
      <c r="AA3" s="17" t="s">
        <v>43</v>
      </c>
      <c r="AB3" s="17" t="s">
        <v>44</v>
      </c>
      <c r="AH3" s="131" t="s">
        <v>22</v>
      </c>
    </row>
    <row r="4" spans="1:34" s="141" customFormat="1" ht="68.099999999999994" customHeight="1">
      <c r="A4" s="203"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5.2">
      <c r="A5" s="150" t="s">
        <v>118</v>
      </c>
      <c r="B5" s="150" t="s">
        <v>43</v>
      </c>
      <c r="C5" s="153" t="s">
        <v>117</v>
      </c>
      <c r="D5" s="150" t="s">
        <v>117</v>
      </c>
      <c r="E5" s="150" t="s">
        <v>71</v>
      </c>
      <c r="F5" s="150" t="s">
        <v>118</v>
      </c>
      <c r="G5" s="150" t="str">
        <f ca="1">IF(C5=$X$4,"Enter smelter details",IF(ISERROR($V5),"",OFFSET('Smelter Look-up'!$F$4,$V5-4,0)))</f>
        <v>RMI</v>
      </c>
      <c r="H5" s="206">
        <f ca="1">IF(ISERROR($V5),"",OFFSET('Smelter Look-up'!$G$4,$V5-4,0))</f>
        <v>0</v>
      </c>
      <c r="I5" s="207" t="str">
        <f ca="1">IF(ISERROR($V5),"",OFFSET('Smelter Look-up'!$H$4,$V5-4,0))</f>
        <v>Taixing</v>
      </c>
      <c r="J5" s="207" t="str">
        <f ca="1">IF(ISERROR($V5),"",OFFSET('Smelter Look-up'!$I$4,$V5-4,0))</f>
        <v>Jiangsu Sheng</v>
      </c>
      <c r="K5" s="151"/>
      <c r="L5" s="151"/>
      <c r="M5" s="151"/>
      <c r="N5" s="151"/>
      <c r="O5" s="151"/>
      <c r="P5" s="209"/>
      <c r="Q5" s="152"/>
      <c r="R5" s="150" t="str">
        <f ca="1">IF(ISERROR($V5),"",OFFSET('Smelter Look-up'!$C$4,$V5-4,0)&amp;"")</f>
        <v>Gem (Jiangsu) Cobalt Industry Co., Ltd.</v>
      </c>
      <c r="S5" s="156" t="str">
        <f t="shared" ref="S5:S63" ca="1" si="0">IF(B5="","",IF(ISERROR(MATCH($E5,CL,0)),"Unknown",INDIRECT("'C'!$A$"&amp;MATCH($E5,CL,0)+1)))</f>
        <v>CN</v>
      </c>
      <c r="T5" s="156" t="str">
        <f ca="1">IF(B5="","",IF(ISERROR(MATCH($J5,SorP!$B$1:$B$6226,0)),"",INDIRECT("'SorP'!$A$"&amp;MATCH($S5&amp;$J5,SorP!C:C,0))))</f>
        <v>CN-JS</v>
      </c>
      <c r="U5" s="169"/>
      <c r="V5" s="170">
        <f>IF(C5="",NA(),MATCH($B5&amp;$C5,'Smelter Look-up'!$J:$J,0))</f>
        <v>30</v>
      </c>
      <c r="X5" s="171">
        <f t="shared" ref="X5:X62" si="1">IF(AND(C5="Smelter not listed",OR(LEN(D5)=0,LEN(E5)=0)),1,0)</f>
        <v>0</v>
      </c>
      <c r="AB5" s="171" t="str">
        <f t="shared" ref="AB5:AB62" si="2">B5&amp;C5</f>
        <v>CobaltGem (Jiangsu) Cobalt Industry Co., Ltd.</v>
      </c>
    </row>
    <row r="6" spans="1:34" s="171" customFormat="1" ht="25.2">
      <c r="A6" s="150" t="s">
        <v>191</v>
      </c>
      <c r="B6" s="150" t="s">
        <v>43</v>
      </c>
      <c r="C6" s="153" t="s">
        <v>190</v>
      </c>
      <c r="D6" s="150" t="s">
        <v>190</v>
      </c>
      <c r="E6" s="150" t="s">
        <v>71</v>
      </c>
      <c r="F6" s="150" t="s">
        <v>191</v>
      </c>
      <c r="G6" s="150" t="str">
        <f ca="1">IF(C6=$X$4,"Enter smelter details",IF(ISERROR($V6),"",OFFSET('Smelter Look-up'!$F$4,$V6-4,0)))</f>
        <v>RMI</v>
      </c>
      <c r="H6" s="206">
        <f ca="1">IF(ISERROR($V6),"",OFFSET('Smelter Look-up'!$G$4,$V6-4,0))</f>
        <v>0</v>
      </c>
      <c r="I6" s="207" t="str">
        <f ca="1">IF(ISERROR($V6),"",OFFSET('Smelter Look-up'!$H$4,$V6-4,0))</f>
        <v>Lanzhou</v>
      </c>
      <c r="J6" s="207" t="str">
        <f ca="1">IF(ISERROR($V6),"",OFFSET('Smelter Look-up'!$I$4,$V6-4,0))</f>
        <v>Gansu Sheng</v>
      </c>
      <c r="K6" s="151"/>
      <c r="L6" s="151"/>
      <c r="M6" s="151"/>
      <c r="N6" s="151"/>
      <c r="O6" s="151"/>
      <c r="P6" s="209"/>
      <c r="Q6" s="152"/>
      <c r="R6" s="150" t="str">
        <f ca="1">IF(ISERROR($V6),"",OFFSET('Smelter Look-up'!$C$4,$V6-4,0)&amp;"")</f>
        <v>Lanzhou Jinchuan Advanced Materials Technology Co., Ltd.</v>
      </c>
      <c r="S6" s="156" t="str">
        <f t="shared" ca="1" si="0"/>
        <v>CN</v>
      </c>
      <c r="T6" s="156" t="str">
        <f ca="1">IF(B6="","",IF(ISERROR(MATCH($J6,SorP!$B$1:$B$6226,0)),"",INDIRECT("'SorP'!$A$"&amp;MATCH($S6&amp;$J6,SorP!C:C,0))))</f>
        <v>CN-GS</v>
      </c>
      <c r="U6" s="169"/>
      <c r="V6" s="170">
        <f>IF(C6="",NA(),MATCH($B6&amp;$C6,'Smelter Look-up'!$J:$J,0))</f>
        <v>74</v>
      </c>
      <c r="X6" s="171">
        <f t="shared" si="1"/>
        <v>0</v>
      </c>
      <c r="AB6" s="171" t="str">
        <f t="shared" si="2"/>
        <v>CobaltLanzhou Jinchuan Advanced Materials Technology Co., Ltd.</v>
      </c>
    </row>
    <row r="7" spans="1:34" s="171" customFormat="1" ht="25.2">
      <c r="A7" s="150" t="s">
        <v>116</v>
      </c>
      <c r="B7" s="150" t="s">
        <v>43</v>
      </c>
      <c r="C7" s="153" t="s">
        <v>115</v>
      </c>
      <c r="D7" s="150" t="s">
        <v>115</v>
      </c>
      <c r="E7" s="150" t="s">
        <v>71</v>
      </c>
      <c r="F7" s="150" t="s">
        <v>116</v>
      </c>
      <c r="G7" s="150" t="str">
        <f ca="1">IF(C7=$X$4,"Enter smelter details",IF(ISERROR($V7),"",OFFSET('Smelter Look-up'!$F$4,$V7-4,0)))</f>
        <v>RMI</v>
      </c>
      <c r="H7" s="206">
        <f ca="1">IF(ISERROR($V7),"",OFFSET('Smelter Look-up'!$G$4,$V7-4,0))</f>
        <v>0</v>
      </c>
      <c r="I7" s="207" t="str">
        <f ca="1">IF(ISERROR($V7),"",OFFSET('Smelter Look-up'!$H$4,$V7-4,0))</f>
        <v>Ganzhou</v>
      </c>
      <c r="J7" s="207" t="str">
        <f ca="1">IF(ISERROR($V7),"",OFFSET('Smelter Look-up'!$I$4,$V7-4,0))</f>
        <v>Jiangxi Sheng</v>
      </c>
      <c r="K7" s="151"/>
      <c r="L7" s="151"/>
      <c r="M7" s="151"/>
      <c r="N7" s="151"/>
      <c r="O7" s="151"/>
      <c r="P7" s="209"/>
      <c r="Q7" s="152"/>
      <c r="R7" s="150" t="str">
        <f ca="1">IF(ISERROR($V7),"",OFFSET('Smelter Look-up'!$C$4,$V7-4,0)&amp;"")</f>
        <v>Ganzhou Tengyuan Cobalt New Material Co., Ltd.</v>
      </c>
      <c r="S7" s="156" t="str">
        <f t="shared" ca="1" si="0"/>
        <v>CN</v>
      </c>
      <c r="T7" s="156" t="str">
        <f ca="1">IF(B7="","",IF(ISERROR(MATCH($J7,SorP!$B$1:$B$6226,0)),"",INDIRECT("'SorP'!$A$"&amp;MATCH($S7&amp;$J7,SorP!C:C,0))))</f>
        <v>CN-JX</v>
      </c>
      <c r="U7" s="169"/>
      <c r="V7" s="170">
        <f>IF(C7="",NA(),MATCH($B7&amp;$C7,'Smelter Look-up'!$J:$J,0))</f>
        <v>29</v>
      </c>
      <c r="X7" s="171">
        <f t="shared" si="1"/>
        <v>0</v>
      </c>
      <c r="AB7" s="171" t="str">
        <f t="shared" si="2"/>
        <v>CobaltGanzhou Tengyuan Cobalt New Material Co., Ltd.</v>
      </c>
    </row>
    <row r="8" spans="1:34" s="171" customFormat="1" ht="25.2">
      <c r="A8" s="150" t="s">
        <v>130</v>
      </c>
      <c r="B8" s="150" t="s">
        <v>43</v>
      </c>
      <c r="C8" s="153" t="s">
        <v>129</v>
      </c>
      <c r="D8" s="150" t="s">
        <v>129</v>
      </c>
      <c r="E8" s="150" t="s">
        <v>71</v>
      </c>
      <c r="F8" s="150" t="s">
        <v>130</v>
      </c>
      <c r="G8" s="150" t="str">
        <f ca="1">IF(C8=$X$4,"Enter smelter details",IF(ISERROR($V8),"",OFFSET('Smelter Look-up'!$F$4,$V8-4,0)))</f>
        <v>RMI</v>
      </c>
      <c r="H8" s="206">
        <f ca="1">IF(ISERROR($V8),"",OFFSET('Smelter Look-up'!$G$4,$V8-4,0))</f>
        <v>0</v>
      </c>
      <c r="I8" s="207" t="str">
        <f ca="1">IF(ISERROR($V8),"",OFFSET('Smelter Look-up'!$H$4,$V8-4,0))</f>
        <v>Yulin</v>
      </c>
      <c r="J8" s="207" t="str">
        <f ca="1">IF(ISERROR($V8),"",OFFSET('Smelter Look-up'!$I$4,$V8-4,0))</f>
        <v>Guangxi Zhuangzu Zizhiqu</v>
      </c>
      <c r="K8" s="151"/>
      <c r="L8" s="151"/>
      <c r="M8" s="151"/>
      <c r="N8" s="151"/>
      <c r="O8" s="151"/>
      <c r="P8" s="209"/>
      <c r="Q8" s="152"/>
      <c r="R8" s="150" t="str">
        <f ca="1">IF(ISERROR($V8),"",OFFSET('Smelter Look-up'!$C$4,$V8-4,0)&amp;"")</f>
        <v>Guangxi Yinyi Advanced Material Co., Ltd.</v>
      </c>
      <c r="S8" s="156" t="str">
        <f t="shared" ca="1" si="0"/>
        <v>CN</v>
      </c>
      <c r="T8" s="156" t="str">
        <f ca="1">IF(B8="","",IF(ISERROR(MATCH($J8,SorP!$B$1:$B$6226,0)),"",INDIRECT("'SorP'!$A$"&amp;MATCH($S8&amp;$J8,SorP!C:C,0))))</f>
        <v>CN-GX</v>
      </c>
      <c r="U8" s="169"/>
      <c r="V8" s="170">
        <f>IF(C8="",NA(),MATCH($B8&amp;$C8,'Smelter Look-up'!$J:$J,0))</f>
        <v>35</v>
      </c>
      <c r="X8" s="171">
        <f t="shared" si="1"/>
        <v>0</v>
      </c>
      <c r="AB8" s="171" t="str">
        <f t="shared" si="2"/>
        <v>CobaltGuangxi Yinyi Advanced Material Co., Ltd.</v>
      </c>
    </row>
    <row r="9" spans="1:34" s="171" customFormat="1" ht="25.2">
      <c r="A9" s="150" t="s">
        <v>201</v>
      </c>
      <c r="B9" s="150" t="s">
        <v>43</v>
      </c>
      <c r="C9" s="153" t="s">
        <v>200</v>
      </c>
      <c r="D9" s="150" t="s">
        <v>200</v>
      </c>
      <c r="E9" s="150" t="s">
        <v>71</v>
      </c>
      <c r="F9" s="150" t="s">
        <v>201</v>
      </c>
      <c r="G9" s="150" t="str">
        <f ca="1">IF(C9=$X$4,"Enter smelter details",IF(ISERROR($V9),"",OFFSET('Smelter Look-up'!$F$4,$V9-4,0)))</f>
        <v>RMI</v>
      </c>
      <c r="H9" s="206">
        <f ca="1">IF(ISERROR($V9),"",OFFSET('Smelter Look-up'!$G$4,$V9-4,0))</f>
        <v>0</v>
      </c>
      <c r="I9" s="207" t="str">
        <f ca="1">IF(ISERROR($V9),"",OFFSET('Smelter Look-up'!$H$4,$V9-4,0))</f>
        <v>Tianjin</v>
      </c>
      <c r="J9" s="207" t="str">
        <f ca="1">IF(ISERROR($V9),"",OFFSET('Smelter Look-up'!$I$4,$V9-4,0))</f>
        <v>Tianjin Shi</v>
      </c>
      <c r="K9" s="151"/>
      <c r="L9" s="151"/>
      <c r="M9" s="151"/>
      <c r="N9" s="151"/>
      <c r="O9" s="151"/>
      <c r="P9" s="209"/>
      <c r="Q9" s="152"/>
      <c r="R9" s="150" t="str">
        <f ca="1">IF(ISERROR($V9),"",OFFSET('Smelter Look-up'!$C$4,$V9-4,0)&amp;"")</f>
        <v>Tianjin Maolian Science &amp; Technology Co., Ltd.</v>
      </c>
      <c r="S9" s="156" t="str">
        <f t="shared" ca="1" si="0"/>
        <v>CN</v>
      </c>
      <c r="T9" s="156" t="str">
        <f ca="1">IF(B9="","",IF(ISERROR(MATCH($J9,SorP!$B$1:$B$6226,0)),"",INDIRECT("'SorP'!$A$"&amp;MATCH($S9&amp;$J9,SorP!C:C,0))))</f>
        <v>CN-TJ</v>
      </c>
      <c r="U9" s="169"/>
      <c r="V9" s="170">
        <f>IF(C9="",NA(),MATCH($B9&amp;$C9,'Smelter Look-up'!$J:$J,0))</f>
        <v>137</v>
      </c>
      <c r="X9" s="171">
        <f t="shared" si="1"/>
        <v>0</v>
      </c>
      <c r="AB9" s="171" t="str">
        <f t="shared" si="2"/>
        <v>CobaltTianjin Maolian Science &amp; Technology Co., Ltd.</v>
      </c>
    </row>
    <row r="10" spans="1:34" s="171" customFormat="1" ht="25.2">
      <c r="A10" s="150" t="s">
        <v>314</v>
      </c>
      <c r="B10" s="150" t="s">
        <v>43</v>
      </c>
      <c r="C10" s="153" t="s">
        <v>313</v>
      </c>
      <c r="D10" s="150" t="s">
        <v>313</v>
      </c>
      <c r="E10" s="150" t="s">
        <v>71</v>
      </c>
      <c r="F10" s="150" t="s">
        <v>314</v>
      </c>
      <c r="G10" s="150" t="str">
        <f ca="1">IF(C10=$X$4,"Enter smelter details",IF(ISERROR($V10),"",OFFSET('Smelter Look-up'!$F$4,$V10-4,0)))</f>
        <v>RMI</v>
      </c>
      <c r="H10" s="206">
        <f ca="1">IF(ISERROR($V10),"",OFFSET('Smelter Look-up'!$G$4,$V10-4,0))</f>
        <v>0</v>
      </c>
      <c r="I10" s="207" t="str">
        <f ca="1">IF(ISERROR($V10),"",OFFSET('Smelter Look-up'!$H$4,$V10-4,0))</f>
        <v>Tongxiang</v>
      </c>
      <c r="J10" s="207" t="str">
        <f ca="1">IF(ISERROR($V10),"",OFFSET('Smelter Look-up'!$I$4,$V10-4,0))</f>
        <v>Zhejiang Sheng</v>
      </c>
      <c r="K10" s="151"/>
      <c r="L10" s="151"/>
      <c r="M10" s="151"/>
      <c r="N10" s="151"/>
      <c r="O10" s="151"/>
      <c r="P10" s="209"/>
      <c r="Q10" s="152"/>
      <c r="R10" s="150" t="str">
        <f ca="1">IF(ISERROR($V10),"",OFFSET('Smelter Look-up'!$C$4,$V10-4,0)&amp;"")</f>
        <v>Zhejiang Huayou Cobalt Company Limited</v>
      </c>
      <c r="S10" s="156" t="str">
        <f t="shared" ca="1" si="0"/>
        <v>CN</v>
      </c>
      <c r="T10" s="156" t="str">
        <f ca="1">IF(B10="","",IF(ISERROR(MATCH($J10,SorP!$B$1:$B$6226,0)),"",INDIRECT("'SorP'!$A$"&amp;MATCH($S10&amp;$J10,SorP!C:C,0))))</f>
        <v>CN-ZJ</v>
      </c>
      <c r="U10" s="169"/>
      <c r="V10" s="170">
        <f>IF(C10="",NA(),MATCH($B10&amp;$C10,'Smelter Look-up'!$J:$J,0))</f>
        <v>151</v>
      </c>
      <c r="X10" s="171">
        <f t="shared" si="1"/>
        <v>0</v>
      </c>
      <c r="AB10" s="171" t="str">
        <f t="shared" si="2"/>
        <v>CobaltZhejiang Huayou Cobalt Company Limited</v>
      </c>
    </row>
    <row r="11" spans="1:34" s="171" customFormat="1" ht="20.399999999999999">
      <c r="A11" s="150" t="s">
        <v>108</v>
      </c>
      <c r="B11" s="150" t="s">
        <v>43</v>
      </c>
      <c r="C11" s="153" t="s">
        <v>106</v>
      </c>
      <c r="D11" s="150" t="s">
        <v>106</v>
      </c>
      <c r="E11" s="150" t="s">
        <v>107</v>
      </c>
      <c r="F11" s="150" t="s">
        <v>108</v>
      </c>
      <c r="G11" s="150" t="str">
        <f ca="1">IF(C11=$X$4,"Enter smelter details",IF(ISERROR($V11),"",OFFSET('Smelter Look-up'!$F$4,$V11-4,0)))</f>
        <v>RMI</v>
      </c>
      <c r="H11" s="206">
        <f ca="1">IF(ISERROR($V11),"",OFFSET('Smelter Look-up'!$G$4,$V11-4,0))</f>
        <v>0</v>
      </c>
      <c r="I11" s="207" t="str">
        <f ca="1">IF(ISERROR($V11),"",OFFSET('Smelter Look-up'!$H$4,$V11-4,0))</f>
        <v>Kokkola</v>
      </c>
      <c r="J11" s="207" t="str">
        <f ca="1">IF(ISERROR($V11),"",OFFSET('Smelter Look-up'!$I$4,$V11-4,0))</f>
        <v>Mellersta Österbotten</v>
      </c>
      <c r="K11" s="151"/>
      <c r="L11" s="151"/>
      <c r="M11" s="151"/>
      <c r="N11" s="151"/>
      <c r="O11" s="151"/>
      <c r="P11" s="209"/>
      <c r="Q11" s="152"/>
      <c r="R11" s="150" t="str">
        <f ca="1">IF(ISERROR($V11),"",OFFSET('Smelter Look-up'!$C$4,$V11-4,0)&amp;"")</f>
        <v>Umicore Finland Oy</v>
      </c>
      <c r="S11" s="156" t="str">
        <f t="shared" ca="1" si="0"/>
        <v>FI</v>
      </c>
      <c r="T11" s="156" t="str">
        <f ca="1">IF(B11="","",IF(ISERROR(MATCH($J11,SorP!$B$1:$B$6226,0)),"",INDIRECT("'SorP'!$A$"&amp;MATCH($S11&amp;$J11,SorP!C:C,0))))</f>
        <v>FI-07</v>
      </c>
      <c r="U11" s="169"/>
      <c r="V11" s="170">
        <f>IF(C11="",NA(),MATCH($B11&amp;$C11,'Smelter Look-up'!$J:$J,0))</f>
        <v>138</v>
      </c>
      <c r="X11" s="171">
        <f t="shared" si="1"/>
        <v>0</v>
      </c>
      <c r="AB11" s="171" t="str">
        <f t="shared" si="2"/>
        <v>CobaltUmicore Finland Oy</v>
      </c>
    </row>
    <row r="12" spans="1:34" s="171" customFormat="1" ht="20.399999999999999">
      <c r="A12" s="150" t="s">
        <v>291</v>
      </c>
      <c r="B12" s="150" t="s">
        <v>43</v>
      </c>
      <c r="C12" s="153" t="s">
        <v>289</v>
      </c>
      <c r="D12" s="150" t="s">
        <v>289</v>
      </c>
      <c r="E12" s="150" t="s">
        <v>290</v>
      </c>
      <c r="F12" s="150" t="s">
        <v>291</v>
      </c>
      <c r="G12" s="150" t="str">
        <f ca="1">IF(C12=$X$4,"Enter smelter details",IF(ISERROR($V12),"",OFFSET('Smelter Look-up'!$F$4,$V12-4,0)))</f>
        <v>RMI</v>
      </c>
      <c r="H12" s="206">
        <f ca="1">IF(ISERROR($V12),"",OFFSET('Smelter Look-up'!$G$4,$V12-4,0))</f>
        <v>0</v>
      </c>
      <c r="I12" s="207" t="str">
        <f ca="1">IF(ISERROR($V12),"",OFFSET('Smelter Look-up'!$H$4,$V12-4,0))</f>
        <v>Olen</v>
      </c>
      <c r="J12" s="207" t="str">
        <f ca="1">IF(ISERROR($V12),"",OFFSET('Smelter Look-up'!$I$4,$V12-4,0))</f>
        <v>Antwerpen</v>
      </c>
      <c r="K12" s="151"/>
      <c r="L12" s="151"/>
      <c r="M12" s="151"/>
      <c r="N12" s="151"/>
      <c r="O12" s="151"/>
      <c r="P12" s="209"/>
      <c r="Q12" s="152"/>
      <c r="R12" s="150" t="str">
        <f ca="1">IF(ISERROR($V12),"",OFFSET('Smelter Look-up'!$C$4,$V12-4,0)&amp;"")</f>
        <v>Umicore Olen</v>
      </c>
      <c r="S12" s="156" t="str">
        <f t="shared" ca="1" si="0"/>
        <v>BE</v>
      </c>
      <c r="T12" s="156" t="str">
        <f ca="1">IF(B12="","",IF(ISERROR(MATCH($J12,SorP!$B$1:$B$6226,0)),"",INDIRECT("'SorP'!$A$"&amp;MATCH($S12&amp;$J12,SorP!C:C,0))))</f>
        <v>BE-VAN</v>
      </c>
      <c r="U12" s="169"/>
      <c r="V12" s="170">
        <f>IF(C12="",NA(),MATCH($B12&amp;$C12,'Smelter Look-up'!$J:$J,0))</f>
        <v>139</v>
      </c>
      <c r="X12" s="171">
        <f t="shared" si="1"/>
        <v>0</v>
      </c>
      <c r="AB12" s="171" t="str">
        <f t="shared" si="2"/>
        <v>CobaltUmicore Olen</v>
      </c>
    </row>
    <row r="13" spans="1:34" s="171" customFormat="1" ht="20.399999999999999">
      <c r="A13" s="150" t="s">
        <v>94</v>
      </c>
      <c r="B13" s="150" t="s">
        <v>43</v>
      </c>
      <c r="C13" s="153" t="s">
        <v>92</v>
      </c>
      <c r="D13" s="150" t="s">
        <v>92</v>
      </c>
      <c r="E13" s="150" t="s">
        <v>93</v>
      </c>
      <c r="F13" s="150" t="s">
        <v>94</v>
      </c>
      <c r="G13" s="150" t="str">
        <f ca="1">IF(C13=$X$4,"Enter smelter details",IF(ISERROR($V13),"",OFFSET('Smelter Look-up'!$F$4,$V13-4,0)))</f>
        <v>RMI</v>
      </c>
      <c r="H13" s="206">
        <f ca="1">IF(ISERROR($V13),"",OFFSET('Smelter Look-up'!$G$4,$V13-4,0))</f>
        <v>0</v>
      </c>
      <c r="I13" s="207" t="str">
        <f ca="1">IF(ISERROR($V13),"",OFFSET('Smelter Look-up'!$H$4,$V13-4,0))</f>
        <v>Toamasina</v>
      </c>
      <c r="J13" s="207" t="str">
        <f ca="1">IF(ISERROR($V13),"",OFFSET('Smelter Look-up'!$I$4,$V13-4,0))</f>
        <v>Toamasina</v>
      </c>
      <c r="K13" s="151"/>
      <c r="L13" s="151"/>
      <c r="M13" s="151"/>
      <c r="N13" s="151"/>
      <c r="O13" s="151"/>
      <c r="P13" s="209"/>
      <c r="Q13" s="152"/>
      <c r="R13" s="150" t="str">
        <f ca="1">IF(ISERROR($V13),"",OFFSET('Smelter Look-up'!$C$4,$V13-4,0)&amp;"")</f>
        <v>Dynatec Madagascar Company</v>
      </c>
      <c r="S13" s="156" t="str">
        <f t="shared" ca="1" si="0"/>
        <v>MG</v>
      </c>
      <c r="T13" s="156" t="str">
        <f ca="1">IF(B13="","",IF(ISERROR(MATCH($J13,SorP!$B$1:$B$6226,0)),"",INDIRECT("'SorP'!$A$"&amp;MATCH($S13&amp;$J13,SorP!C:C,0))))</f>
        <v>MG-A</v>
      </c>
      <c r="U13" s="169"/>
      <c r="V13" s="170">
        <f>IF(C13="",NA(),MATCH($B13&amp;$C13,'Smelter Look-up'!$J:$J,0))</f>
        <v>16</v>
      </c>
      <c r="X13" s="171">
        <f t="shared" si="1"/>
        <v>0</v>
      </c>
      <c r="AB13" s="171" t="str">
        <f t="shared" si="2"/>
        <v>CobaltDynatec Madagascar Company</v>
      </c>
    </row>
    <row r="14" spans="1:34" s="171" customFormat="1" ht="20.399999999999999">
      <c r="A14" s="150" t="s">
        <v>263</v>
      </c>
      <c r="B14" s="150" t="s">
        <v>43</v>
      </c>
      <c r="C14" s="153" t="s">
        <v>262</v>
      </c>
      <c r="D14" s="150" t="s">
        <v>262</v>
      </c>
      <c r="E14" s="150" t="s">
        <v>101</v>
      </c>
      <c r="F14" s="150" t="s">
        <v>263</v>
      </c>
      <c r="G14" s="150" t="str">
        <f ca="1">IF(C14=$X$4,"Enter smelter details",IF(ISERROR($V14),"",OFFSET('Smelter Look-up'!$F$4,$V14-4,0)))</f>
        <v>RMI</v>
      </c>
      <c r="H14" s="206">
        <f ca="1">IF(ISERROR($V14),"",OFFSET('Smelter Look-up'!$G$4,$V14-4,0))</f>
        <v>0</v>
      </c>
      <c r="I14" s="207" t="str">
        <f ca="1">IF(ISERROR($V14),"",OFFSET('Smelter Look-up'!$H$4,$V14-4,0))</f>
        <v>Port Colborne</v>
      </c>
      <c r="J14" s="207" t="str">
        <f ca="1">IF(ISERROR($V14),"",OFFSET('Smelter Look-up'!$I$4,$V14-4,0))</f>
        <v>Ontario</v>
      </c>
      <c r="K14" s="151"/>
      <c r="L14" s="151"/>
      <c r="M14" s="151"/>
      <c r="N14" s="151"/>
      <c r="O14" s="151"/>
      <c r="P14" s="209"/>
      <c r="Q14" s="152"/>
      <c r="R14" s="150" t="str">
        <f ca="1">IF(ISERROR($V14),"",OFFSET('Smelter Look-up'!$C$4,$V14-4,0)&amp;"")</f>
        <v>Port Colborne Refinery</v>
      </c>
      <c r="S14" s="156" t="str">
        <f t="shared" ca="1" si="0"/>
        <v>CA</v>
      </c>
      <c r="T14" s="156" t="str">
        <f ca="1">IF(B14="","",IF(ISERROR(MATCH($J14,SorP!$B$1:$B$6226,0)),"",INDIRECT("'SorP'!$A$"&amp;MATCH($S14&amp;$J14,SorP!C:C,0))))</f>
        <v>CA-ON</v>
      </c>
      <c r="U14" s="169"/>
      <c r="V14" s="170">
        <f>IF(C14="",NA(),MATCH($B14&amp;$C14,'Smelter Look-up'!$J:$J,0))</f>
        <v>113</v>
      </c>
      <c r="X14" s="171">
        <f t="shared" si="1"/>
        <v>0</v>
      </c>
      <c r="AB14" s="171" t="str">
        <f t="shared" si="2"/>
        <v>CobaltPort Colborne Refinery</v>
      </c>
    </row>
    <row r="15" spans="1:34" s="171" customFormat="1" ht="25.2">
      <c r="A15" s="150" t="s">
        <v>271</v>
      </c>
      <c r="B15" s="150" t="s">
        <v>43</v>
      </c>
      <c r="C15" s="153" t="s">
        <v>270</v>
      </c>
      <c r="D15" s="150" t="s">
        <v>270</v>
      </c>
      <c r="E15" s="150" t="s">
        <v>71</v>
      </c>
      <c r="F15" s="150" t="s">
        <v>271</v>
      </c>
      <c r="G15" s="150" t="str">
        <f ca="1">IF(C15=$X$4,"Enter smelter details",IF(ISERROR($V15),"",OFFSET('Smelter Look-up'!$F$4,$V15-4,0)))</f>
        <v>RMI</v>
      </c>
      <c r="H15" s="206">
        <f ca="1">IF(ISERROR($V15),"",OFFSET('Smelter Look-up'!$G$4,$V15-4,0))</f>
        <v>0</v>
      </c>
      <c r="I15" s="207" t="str">
        <f ca="1">IF(ISERROR($V15),"",OFFSET('Smelter Look-up'!$H$4,$V15-4,0))</f>
        <v>Quzhou</v>
      </c>
      <c r="J15" s="207" t="str">
        <f ca="1">IF(ISERROR($V15),"",OFFSET('Smelter Look-up'!$I$4,$V15-4,0))</f>
        <v>Zhejiang Sheng</v>
      </c>
      <c r="K15" s="151"/>
      <c r="L15" s="151"/>
      <c r="M15" s="151"/>
      <c r="N15" s="151"/>
      <c r="O15" s="151"/>
      <c r="P15" s="209"/>
      <c r="Q15" s="152"/>
      <c r="R15" s="150" t="str">
        <f ca="1">IF(ISERROR($V15),"",OFFSET('Smelter Look-up'!$C$4,$V15-4,0)&amp;"")</f>
        <v>Quzhou Huayou Cobalt New Material Co., Ltd.</v>
      </c>
      <c r="S15" s="156" t="str">
        <f t="shared" ca="1" si="0"/>
        <v>CN</v>
      </c>
      <c r="T15" s="156" t="str">
        <f ca="1">IF(B15="","",IF(ISERROR(MATCH($J15,SorP!$B$1:$B$6226,0)),"",INDIRECT("'SorP'!$A$"&amp;MATCH($S15&amp;$J15,SorP!C:C,0))))</f>
        <v>CN-ZJ</v>
      </c>
      <c r="U15" s="169"/>
      <c r="V15" s="170">
        <f>IF(C15="",NA(),MATCH($B15&amp;$C15,'Smelter Look-up'!$J:$J,0))</f>
        <v>118</v>
      </c>
      <c r="X15" s="171">
        <f t="shared" si="1"/>
        <v>0</v>
      </c>
      <c r="AB15" s="171" t="str">
        <f t="shared" si="2"/>
        <v>CobaltQuzhou Huayou Cobalt New Material Co., Ltd.</v>
      </c>
    </row>
    <row r="16" spans="1:34" s="171" customFormat="1" ht="25.2">
      <c r="A16" s="150" t="s">
        <v>184</v>
      </c>
      <c r="B16" s="150" t="s">
        <v>43</v>
      </c>
      <c r="C16" s="153" t="s">
        <v>183</v>
      </c>
      <c r="D16" s="150" t="s">
        <v>183</v>
      </c>
      <c r="E16" s="150" t="s">
        <v>66</v>
      </c>
      <c r="F16" s="150" t="s">
        <v>184</v>
      </c>
      <c r="G16" s="150" t="str">
        <f ca="1">IF(C16=$X$4,"Enter smelter details",IF(ISERROR($V16),"",OFFSET('Smelter Look-up'!$F$4,$V16-4,0)))</f>
        <v>RMI</v>
      </c>
      <c r="H16" s="206">
        <f ca="1">IF(ISERROR($V16),"",OFFSET('Smelter Look-up'!$G$4,$V16-4,0))</f>
        <v>0</v>
      </c>
      <c r="I16" s="207" t="str">
        <f ca="1">IF(ISERROR($V16),"",OFFSET('Smelter Look-up'!$H$4,$V16-4,0))</f>
        <v>Kolwezi</v>
      </c>
      <c r="J16" s="207" t="str">
        <f ca="1">IF(ISERROR($V16),"",OFFSET('Smelter Look-up'!$I$4,$V16-4,0))</f>
        <v>Lualaba</v>
      </c>
      <c r="K16" s="151"/>
      <c r="L16" s="151"/>
      <c r="M16" s="151"/>
      <c r="N16" s="151"/>
      <c r="O16" s="151"/>
      <c r="P16" s="209"/>
      <c r="Q16" s="152"/>
      <c r="R16" s="150" t="str">
        <f ca="1">IF(ISERROR($V16),"",OFFSET('Smelter Look-up'!$C$4,$V16-4,0)&amp;"")</f>
        <v>Kamoto Copper Company</v>
      </c>
      <c r="S16" s="156" t="str">
        <f t="shared" ca="1" si="0"/>
        <v>CD</v>
      </c>
      <c r="T16" s="156" t="str">
        <f ca="1">IF(B16="","",IF(ISERROR(MATCH($J16,SorP!$B$1:$B$6226,0)),"",INDIRECT("'SorP'!$A$"&amp;MATCH($S16&amp;$J16,SorP!C:C,0))))</f>
        <v>CD-LU</v>
      </c>
      <c r="U16" s="169"/>
      <c r="V16" s="170">
        <f>IF(C16="",NA(),MATCH($B16&amp;$C16,'Smelter Look-up'!$J:$J,0))</f>
        <v>64</v>
      </c>
      <c r="X16" s="171">
        <f t="shared" si="1"/>
        <v>0</v>
      </c>
      <c r="AB16" s="171" t="str">
        <f t="shared" si="2"/>
        <v>CobaltKamoto Copper Company</v>
      </c>
    </row>
    <row r="17" spans="1:28" s="171" customFormat="1" ht="25.2">
      <c r="A17" s="150" t="s">
        <v>67</v>
      </c>
      <c r="B17" s="150" t="s">
        <v>43</v>
      </c>
      <c r="C17" s="153" t="s">
        <v>65</v>
      </c>
      <c r="D17" s="150" t="s">
        <v>65</v>
      </c>
      <c r="E17" s="150" t="s">
        <v>66</v>
      </c>
      <c r="F17" s="150" t="s">
        <v>67</v>
      </c>
      <c r="G17" s="150" t="str">
        <f ca="1">IF(C17=$X$4,"Enter smelter details",IF(ISERROR($V17),"",OFFSET('Smelter Look-up'!$F$4,$V17-4,0)))</f>
        <v>RMI</v>
      </c>
      <c r="H17" s="206">
        <f ca="1">IF(ISERROR($V17),"",OFFSET('Smelter Look-up'!$G$4,$V17-4,0))</f>
        <v>0</v>
      </c>
      <c r="I17" s="207" t="str">
        <f ca="1">IF(ISERROR($V17),"",OFFSET('Smelter Look-up'!$H$4,$V17-4,0))</f>
        <v>Lubumbashi</v>
      </c>
      <c r="J17" s="207" t="str">
        <f ca="1">IF(ISERROR($V17),"",OFFSET('Smelter Look-up'!$I$4,$V17-4,0))</f>
        <v>Haut-Katanga</v>
      </c>
      <c r="K17" s="151"/>
      <c r="L17" s="151"/>
      <c r="M17" s="151"/>
      <c r="N17" s="151"/>
      <c r="O17" s="151"/>
      <c r="P17" s="209"/>
      <c r="Q17" s="152"/>
      <c r="R17" s="150" t="str">
        <f ca="1">IF(ISERROR($V17),"",OFFSET('Smelter Look-up'!$C$4,$V17-4,0)&amp;"")</f>
        <v>Chemaf Etoile</v>
      </c>
      <c r="S17" s="156" t="str">
        <f t="shared" ca="1" si="0"/>
        <v>CD</v>
      </c>
      <c r="T17" s="156" t="str">
        <f ca="1">IF(B17="","",IF(ISERROR(MATCH($J17,SorP!$B$1:$B$6226,0)),"",INDIRECT("'SorP'!$A$"&amp;MATCH($S17&amp;$J17,SorP!C:C,0))))</f>
        <v>CD-HK</v>
      </c>
      <c r="U17" s="169"/>
      <c r="V17" s="170">
        <f>IF(C17="",NA(),MATCH($B17&amp;$C17,'Smelter Look-up'!$J:$J,0))</f>
        <v>8</v>
      </c>
      <c r="X17" s="171">
        <f t="shared" si="1"/>
        <v>0</v>
      </c>
      <c r="AB17" s="171" t="str">
        <f t="shared" si="2"/>
        <v>CobaltChemaf Etoile</v>
      </c>
    </row>
    <row r="18" spans="1:28" s="171" customFormat="1" ht="37.799999999999997">
      <c r="A18" s="150" t="s">
        <v>189</v>
      </c>
      <c r="B18" s="150" t="s">
        <v>43</v>
      </c>
      <c r="C18" s="153" t="s">
        <v>12714</v>
      </c>
      <c r="D18" s="150" t="s">
        <v>12714</v>
      </c>
      <c r="E18" s="150" t="s">
        <v>66</v>
      </c>
      <c r="F18" s="150" t="s">
        <v>189</v>
      </c>
      <c r="G18" s="150" t="str">
        <f ca="1">IF(C18=$X$4,"Enter smelter details",IF(ISERROR($V18),"",OFFSET('Smelter Look-up'!$F$4,$V18-4,0)))</f>
        <v>RMI</v>
      </c>
      <c r="H18" s="206">
        <f ca="1">IF(ISERROR($V18),"",OFFSET('Smelter Look-up'!$G$4,$V18-4,0))</f>
        <v>0</v>
      </c>
      <c r="I18" s="207" t="str">
        <f ca="1">IF(ISERROR($V18),"",OFFSET('Smelter Look-up'!$H$4,$V18-4,0))</f>
        <v>Lubumbashi</v>
      </c>
      <c r="J18" s="207" t="str">
        <f ca="1">IF(ISERROR($V18),"",OFFSET('Smelter Look-up'!$I$4,$V18-4,0))</f>
        <v>Haut-Katanga</v>
      </c>
      <c r="K18" s="151"/>
      <c r="L18" s="151"/>
      <c r="M18" s="151"/>
      <c r="N18" s="151"/>
      <c r="O18" s="151"/>
      <c r="P18" s="209"/>
      <c r="Q18" s="152"/>
      <c r="R18" s="150" t="str">
        <f ca="1">IF(ISERROR($V18),"",OFFSET('Smelter Look-up'!$C$4,$V18-4,0)&amp;"")</f>
        <v>La Compagnie de Traitement des Rejets de Kingamyambo S.A. (Metalkol S.A.)</v>
      </c>
      <c r="S18" s="156" t="str">
        <f t="shared" ca="1" si="0"/>
        <v>CD</v>
      </c>
      <c r="T18" s="156" t="str">
        <f ca="1">IF(B18="","",IF(ISERROR(MATCH($J18,SorP!$B$1:$B$6226,0)),"",INDIRECT("'SorP'!$A$"&amp;MATCH($S18&amp;$J18,SorP!C:C,0))))</f>
        <v>CD-HK</v>
      </c>
      <c r="U18" s="169"/>
      <c r="V18" s="170">
        <f>IF(C18="",NA(),MATCH($B18&amp;$C18,'Smelter Look-up'!$J:$J,0))</f>
        <v>70</v>
      </c>
      <c r="X18" s="171">
        <f t="shared" si="1"/>
        <v>0</v>
      </c>
      <c r="AB18" s="171" t="str">
        <f t="shared" si="2"/>
        <v>CobaltLa Compagnie de Traitement des Rejets de Kingamyambo S.A. (Metalkol S.A.)</v>
      </c>
    </row>
    <row r="19" spans="1:28" s="171" customFormat="1" ht="25.2">
      <c r="A19" s="150" t="s">
        <v>250</v>
      </c>
      <c r="B19" s="150" t="s">
        <v>43</v>
      </c>
      <c r="C19" s="153" t="s">
        <v>12543</v>
      </c>
      <c r="D19" s="150" t="s">
        <v>12543</v>
      </c>
      <c r="E19" s="150" t="s">
        <v>139</v>
      </c>
      <c r="F19" s="150" t="s">
        <v>250</v>
      </c>
      <c r="G19" s="150" t="str">
        <f ca="1">IF(C19=$X$4,"Enter smelter details",IF(ISERROR($V19),"",OFFSET('Smelter Look-up'!$F$4,$V19-4,0)))</f>
        <v>RMI</v>
      </c>
      <c r="H19" s="206">
        <f ca="1">IF(ISERROR($V19),"",OFFSET('Smelter Look-up'!$G$4,$V19-4,0))</f>
        <v>0</v>
      </c>
      <c r="I19" s="207" t="str">
        <f ca="1">IF(ISERROR($V19),"",OFFSET('Smelter Look-up'!$H$4,$V19-4,0))</f>
        <v>Niihama</v>
      </c>
      <c r="J19" s="207" t="str">
        <f ca="1">IF(ISERROR($V19),"",OFFSET('Smelter Look-up'!$I$4,$V19-4,0))</f>
        <v>Ehime</v>
      </c>
      <c r="K19" s="151"/>
      <c r="L19" s="151"/>
      <c r="M19" s="151"/>
      <c r="N19" s="151"/>
      <c r="O19" s="151"/>
      <c r="P19" s="209"/>
      <c r="Q19" s="152"/>
      <c r="R19" s="150" t="str">
        <f ca="1">IF(ISERROR($V19),"",OFFSET('Smelter Look-up'!$C$4,$V19-4,0)&amp;"")</f>
        <v>Niihama Nickel Refinery, Sumitomo Metal Mining</v>
      </c>
      <c r="S19" s="156" t="str">
        <f t="shared" ca="1" si="0"/>
        <v>JP</v>
      </c>
      <c r="T19" s="156" t="str">
        <f ca="1">IF(B19="","",IF(ISERROR(MATCH($J19,SorP!$B$1:$B$6226,0)),"",INDIRECT("'SorP'!$A$"&amp;MATCH($S19&amp;$J19,SorP!C:C,0))))</f>
        <v>JP-38</v>
      </c>
      <c r="U19" s="169"/>
      <c r="V19" s="170">
        <f>IF(C19="",NA(),MATCH($B19&amp;$C19,'Smelter Look-up'!$J:$J,0))</f>
        <v>108</v>
      </c>
      <c r="X19" s="171">
        <f t="shared" si="1"/>
        <v>0</v>
      </c>
      <c r="AB19" s="171" t="str">
        <f t="shared" si="2"/>
        <v>CobaltNiihama Nickel Refinery, Sumitomo Metal Mining</v>
      </c>
    </row>
    <row r="20" spans="1:28" s="171" customFormat="1" ht="20.399999999999999">
      <c r="A20" s="150" t="s">
        <v>231</v>
      </c>
      <c r="B20" s="150" t="s">
        <v>43</v>
      </c>
      <c r="C20" s="153" t="s">
        <v>230</v>
      </c>
      <c r="D20" s="150" t="s">
        <v>230</v>
      </c>
      <c r="E20" s="150" t="s">
        <v>77</v>
      </c>
      <c r="F20" s="150" t="s">
        <v>231</v>
      </c>
      <c r="G20" s="150" t="str">
        <f ca="1">IF(C20=$X$4,"Enter smelter details",IF(ISERROR($V20),"",OFFSET('Smelter Look-up'!$F$4,$V20-4,0)))</f>
        <v>RMI</v>
      </c>
      <c r="H20" s="206">
        <f ca="1">IF(ISERROR($V20),"",OFFSET('Smelter Look-up'!$G$4,$V20-4,0))</f>
        <v>0</v>
      </c>
      <c r="I20" s="207" t="str">
        <f ca="1">IF(ISERROR($V20),"",OFFSET('Smelter Look-up'!$H$4,$V20-4,0))</f>
        <v>Tazenakht</v>
      </c>
      <c r="J20" s="207" t="str">
        <f ca="1">IF(ISERROR($V20),"",OFFSET('Smelter Look-up'!$I$4,$V20-4,0))</f>
        <v>Drâa-Tafilalet</v>
      </c>
      <c r="K20" s="151"/>
      <c r="L20" s="151"/>
      <c r="M20" s="151"/>
      <c r="N20" s="151"/>
      <c r="O20" s="151"/>
      <c r="P20" s="209"/>
      <c r="Q20" s="152"/>
      <c r="R20" s="150" t="str">
        <f ca="1">IF(ISERROR($V20),"",OFFSET('Smelter Look-up'!$C$4,$V20-4,0)&amp;"")</f>
        <v>Mine de Bou-Azzer</v>
      </c>
      <c r="S20" s="156" t="str">
        <f t="shared" ca="1" si="0"/>
        <v>MA</v>
      </c>
      <c r="T20" s="156" t="str">
        <f ca="1">IF(B20="","",IF(ISERROR(MATCH($J20,SorP!$B$1:$B$6226,0)),"",INDIRECT("'SorP'!$A$"&amp;MATCH($S20&amp;$J20,SorP!C:C,0))))</f>
        <v>MA-08</v>
      </c>
      <c r="U20" s="169"/>
      <c r="V20" s="170">
        <f>IF(C20="",NA(),MATCH($B20&amp;$C20,'Smelter Look-up'!$J:$J,0))</f>
        <v>91</v>
      </c>
      <c r="X20" s="171">
        <f t="shared" si="1"/>
        <v>0</v>
      </c>
      <c r="AB20" s="171" t="str">
        <f t="shared" si="2"/>
        <v>CobaltMine de Bou-Azzer</v>
      </c>
    </row>
    <row r="21" spans="1:28" s="171" customFormat="1" ht="20.399999999999999">
      <c r="A21" s="150" t="s">
        <v>78</v>
      </c>
      <c r="B21" s="150" t="s">
        <v>43</v>
      </c>
      <c r="C21" s="153" t="s">
        <v>76</v>
      </c>
      <c r="D21" s="150" t="s">
        <v>76</v>
      </c>
      <c r="E21" s="150" t="s">
        <v>77</v>
      </c>
      <c r="F21" s="150" t="s">
        <v>78</v>
      </c>
      <c r="G21" s="150" t="str">
        <f ca="1">IF(C21=$X$4,"Enter smelter details",IF(ISERROR($V21),"",OFFSET('Smelter Look-up'!$F$4,$V21-4,0)))</f>
        <v>RMI</v>
      </c>
      <c r="H21" s="206">
        <f ca="1">IF(ISERROR($V21),"",OFFSET('Smelter Look-up'!$G$4,$V21-4,0))</f>
        <v>0</v>
      </c>
      <c r="I21" s="207" t="str">
        <f ca="1">IF(ISERROR($V21),"",OFFSET('Smelter Look-up'!$H$4,$V21-4,0))</f>
        <v>Marrakech</v>
      </c>
      <c r="J21" s="207" t="str">
        <f ca="1">IF(ISERROR($V21),"",OFFSET('Smelter Look-up'!$I$4,$V21-4,0))</f>
        <v>Marrakech-Safi</v>
      </c>
      <c r="K21" s="151"/>
      <c r="L21" s="151"/>
      <c r="M21" s="151"/>
      <c r="N21" s="151"/>
      <c r="O21" s="151"/>
      <c r="P21" s="209"/>
      <c r="Q21" s="152"/>
      <c r="R21" s="150" t="str">
        <f ca="1">IF(ISERROR($V21),"",OFFSET('Smelter Look-up'!$C$4,$V21-4,0)&amp;"")</f>
        <v>Compagnie de Tifnout Tiranimine</v>
      </c>
      <c r="S21" s="156" t="str">
        <f t="shared" ca="1" si="0"/>
        <v>MA</v>
      </c>
      <c r="T21" s="156" t="str">
        <f ca="1">IF(B21="","",IF(ISERROR(MATCH($J21,SorP!$B$1:$B$6226,0)),"",INDIRECT("'SorP'!$A$"&amp;MATCH($S21&amp;$J21,SorP!C:C,0))))</f>
        <v>MA-07</v>
      </c>
      <c r="U21" s="169"/>
      <c r="V21" s="170">
        <f>IF(C21="",NA(),MATCH($B21&amp;$C21,'Smelter Look-up'!$J:$J,0))</f>
        <v>11</v>
      </c>
      <c r="X21" s="171">
        <f t="shared" si="1"/>
        <v>0</v>
      </c>
      <c r="AB21" s="171" t="str">
        <f t="shared" si="2"/>
        <v>CobaltCompagnie de Tifnout Tiranimine</v>
      </c>
    </row>
    <row r="22" spans="1:28" s="171" customFormat="1" ht="25.2">
      <c r="A22" s="150" t="s">
        <v>126</v>
      </c>
      <c r="B22" s="150" t="s">
        <v>43</v>
      </c>
      <c r="C22" s="153" t="s">
        <v>125</v>
      </c>
      <c r="D22" s="150" t="s">
        <v>125</v>
      </c>
      <c r="E22" s="150" t="s">
        <v>71</v>
      </c>
      <c r="F22" s="150" t="s">
        <v>126</v>
      </c>
      <c r="G22" s="150" t="str">
        <f ca="1">IF(C22=$X$4,"Enter smelter details",IF(ISERROR($V22),"",OFFSET('Smelter Look-up'!$F$4,$V22-4,0)))</f>
        <v>RMI</v>
      </c>
      <c r="H22" s="206">
        <f ca="1">IF(ISERROR($V22),"",OFFSET('Smelter Look-up'!$G$4,$V22-4,0))</f>
        <v>0</v>
      </c>
      <c r="I22" s="207" t="str">
        <f ca="1">IF(ISERROR($V22),"",OFFSET('Smelter Look-up'!$H$4,$V22-4,0))</f>
        <v>Guangzhou</v>
      </c>
      <c r="J22" s="207" t="str">
        <f ca="1">IF(ISERROR($V22),"",OFFSET('Smelter Look-up'!$I$4,$V22-4,0))</f>
        <v>Guangdong Sheng</v>
      </c>
      <c r="K22" s="151"/>
      <c r="L22" s="151"/>
      <c r="M22" s="151"/>
      <c r="N22" s="151"/>
      <c r="O22" s="151"/>
      <c r="P22" s="209"/>
      <c r="Q22" s="152"/>
      <c r="R22" s="150" t="str">
        <f ca="1">IF(ISERROR($V22),"",OFFSET('Smelter Look-up'!$C$4,$V22-4,0)&amp;"")</f>
        <v>Guangdong Jiana Energy Technology Co., Ltd.</v>
      </c>
      <c r="S22" s="156" t="str">
        <f t="shared" ca="1" si="0"/>
        <v>CN</v>
      </c>
      <c r="T22" s="156" t="str">
        <f ca="1">IF(B22="","",IF(ISERROR(MATCH($J22,SorP!$B$1:$B$6226,0)),"",INDIRECT("'SorP'!$A$"&amp;MATCH($S22&amp;$J22,SorP!C:C,0))))</f>
        <v>CN-GD</v>
      </c>
      <c r="U22" s="169"/>
      <c r="V22" s="170">
        <f>IF(C22="",NA(),MATCH($B22&amp;$C22,'Smelter Look-up'!$J:$J,0))</f>
        <v>33</v>
      </c>
      <c r="X22" s="171">
        <f t="shared" si="1"/>
        <v>0</v>
      </c>
      <c r="AB22" s="171" t="str">
        <f t="shared" si="2"/>
        <v>CobaltGuangdong Jiana Energy Technology Co., Ltd.</v>
      </c>
    </row>
    <row r="23" spans="1:28" s="171" customFormat="1" ht="25.2">
      <c r="A23" s="150" t="s">
        <v>170</v>
      </c>
      <c r="B23" s="150" t="s">
        <v>43</v>
      </c>
      <c r="C23" s="153" t="s">
        <v>169</v>
      </c>
      <c r="D23" s="150" t="s">
        <v>169</v>
      </c>
      <c r="E23" s="150" t="s">
        <v>71</v>
      </c>
      <c r="F23" s="150" t="s">
        <v>170</v>
      </c>
      <c r="G23" s="150" t="str">
        <f ca="1">IF(C23=$X$4,"Enter smelter details",IF(ISERROR($V23),"",OFFSET('Smelter Look-up'!$F$4,$V23-4,0)))</f>
        <v>RMI</v>
      </c>
      <c r="H23" s="206">
        <f ca="1">IF(ISERROR($V23),"",OFFSET('Smelter Look-up'!$G$4,$V23-4,0))</f>
        <v>0</v>
      </c>
      <c r="I23" s="207" t="str">
        <f ca="1">IF(ISERROR($V23),"",OFFSET('Smelter Look-up'!$H$4,$V23-4,0))</f>
        <v>Haimen</v>
      </c>
      <c r="J23" s="207" t="str">
        <f ca="1">IF(ISERROR($V23),"",OFFSET('Smelter Look-up'!$I$4,$V23-4,0))</f>
        <v>Jiangsu Sheng</v>
      </c>
      <c r="K23" s="151"/>
      <c r="L23" s="151"/>
      <c r="M23" s="151"/>
      <c r="N23" s="151"/>
      <c r="O23" s="151"/>
      <c r="P23" s="209"/>
      <c r="Q23" s="152"/>
      <c r="R23" s="150" t="str">
        <f ca="1">IF(ISERROR($V23),"",OFFSET('Smelter Look-up'!$C$4,$V23-4,0)&amp;"")</f>
        <v>Jiangsu Xiongfeng Technology Co., Ltd.</v>
      </c>
      <c r="S23" s="156" t="str">
        <f t="shared" ca="1" si="0"/>
        <v>CN</v>
      </c>
      <c r="T23" s="156" t="str">
        <f ca="1">IF(B23="","",IF(ISERROR(MATCH($J23,SorP!$B$1:$B$6226,0)),"",INDIRECT("'SorP'!$A$"&amp;MATCH($S23&amp;$J23,SorP!C:C,0))))</f>
        <v>CN-JS</v>
      </c>
      <c r="U23" s="169"/>
      <c r="V23" s="170">
        <f>IF(C23="",NA(),MATCH($B23&amp;$C23,'Smelter Look-up'!$J:$J,0))</f>
        <v>57</v>
      </c>
      <c r="X23" s="171">
        <f t="shared" si="1"/>
        <v>0</v>
      </c>
      <c r="AB23" s="171" t="str">
        <f t="shared" si="2"/>
        <v>CobaltJiangsu Xiongfeng Technology Co., Ltd.</v>
      </c>
    </row>
    <row r="24" spans="1:28" s="171" customFormat="1" ht="20.399999999999999">
      <c r="A24" s="150" t="s">
        <v>282</v>
      </c>
      <c r="B24" s="150" t="s">
        <v>43</v>
      </c>
      <c r="C24" s="153" t="s">
        <v>19202</v>
      </c>
      <c r="D24" s="150" t="s">
        <v>19202</v>
      </c>
      <c r="E24" s="150" t="s">
        <v>87</v>
      </c>
      <c r="F24" s="150" t="s">
        <v>282</v>
      </c>
      <c r="G24" s="150" t="str">
        <f ca="1">IF(C24=$X$4,"Enter smelter details",IF(ISERROR($V24),"",OFFSET('Smelter Look-up'!$F$4,$V24-4,0)))</f>
        <v/>
      </c>
      <c r="H24" s="206" t="str">
        <f ca="1">IF(ISERROR($V24),"",OFFSET('Smelter Look-up'!$G$4,$V24-4,0))</f>
        <v/>
      </c>
      <c r="I24" s="207" t="str">
        <f ca="1">IF(ISERROR($V24),"",OFFSET('Smelter Look-up'!$H$4,$V24-4,0))</f>
        <v/>
      </c>
      <c r="J24" s="207" t="str">
        <f ca="1">IF(ISERROR($V24),"",OFFSET('Smelter Look-up'!$I$4,$V24-4,0))</f>
        <v/>
      </c>
      <c r="K24" s="151"/>
      <c r="L24" s="151"/>
      <c r="M24" s="151"/>
      <c r="N24" s="151"/>
      <c r="O24" s="151"/>
      <c r="P24" s="209"/>
      <c r="Q24" s="152"/>
      <c r="R24" s="150" t="str">
        <f ca="1">IF(ISERROR($V24),"",OFFSET('Smelter Look-up'!$C$4,$V24-4,0)&amp;"")</f>
        <v/>
      </c>
      <c r="S24" s="156" t="str">
        <f t="shared" ca="1" si="0"/>
        <v>KR</v>
      </c>
      <c r="T24" s="156" t="str">
        <f ca="1">IF(B24="","",IF(ISERROR(MATCH($J24,SorP!$B$1:$B$6226,0)),"",INDIRECT("'SorP'!$A$"&amp;MATCH($S24&amp;$J24,SorP!C:C,0))))</f>
        <v/>
      </c>
      <c r="U24" s="169"/>
      <c r="V24" s="170" t="e">
        <f>IF(C24="",NA(),MATCH($B24&amp;$C24,'Smelter Look-up'!$J:$J,0))</f>
        <v>#N/A</v>
      </c>
      <c r="X24" s="171">
        <f t="shared" si="1"/>
        <v>0</v>
      </c>
      <c r="AB24" s="171" t="str">
        <f t="shared" si="2"/>
        <v>CobaltSungEel HiTech Co.,Ltd.</v>
      </c>
    </row>
    <row r="25" spans="1:28" s="171" customFormat="1" ht="25.2">
      <c r="A25" s="150" t="s">
        <v>172</v>
      </c>
      <c r="B25" s="150" t="s">
        <v>43</v>
      </c>
      <c r="C25" s="153" t="s">
        <v>19203</v>
      </c>
      <c r="D25" s="150" t="s">
        <v>19203</v>
      </c>
      <c r="E25" s="150" t="s">
        <v>71</v>
      </c>
      <c r="F25" s="150" t="s">
        <v>172</v>
      </c>
      <c r="G25" s="150" t="str">
        <f ca="1">IF(C25=$X$4,"Enter smelter details",IF(ISERROR($V25),"",OFFSET('Smelter Look-up'!$F$4,$V25-4,0)))</f>
        <v>RMI</v>
      </c>
      <c r="H25" s="206">
        <f ca="1">IF(ISERROR($V25),"",OFFSET('Smelter Look-up'!$G$4,$V25-4,0))</f>
        <v>0</v>
      </c>
      <c r="I25" s="207" t="str">
        <f ca="1">IF(ISERROR($V25),"",OFFSET('Smelter Look-up'!$H$4,$V25-4,0))</f>
        <v>Ganzhou</v>
      </c>
      <c r="J25" s="207" t="str">
        <f ca="1">IF(ISERROR($V25),"",OFFSET('Smelter Look-up'!$I$4,$V25-4,0))</f>
        <v>Jiangxi Sheng</v>
      </c>
      <c r="K25" s="151"/>
      <c r="L25" s="151"/>
      <c r="M25" s="151"/>
      <c r="N25" s="151"/>
      <c r="O25" s="151"/>
      <c r="P25" s="209"/>
      <c r="Q25" s="152"/>
      <c r="R25" s="150" t="str">
        <f ca="1">IF(ISERROR($V25),"",OFFSET('Smelter Look-up'!$C$4,$V25-4,0)&amp;"")</f>
        <v>Jiangxi Jiangwu Cobalt Industrial Co., Ltd.</v>
      </c>
      <c r="S25" s="156" t="str">
        <f t="shared" ca="1" si="0"/>
        <v>CN</v>
      </c>
      <c r="T25" s="156" t="str">
        <f ca="1">IF(B25="","",IF(ISERROR(MATCH($J25,SorP!$B$1:$B$6226,0)),"",INDIRECT("'SorP'!$A$"&amp;MATCH($S25&amp;$J25,SorP!C:C,0))))</f>
        <v>CN-JX</v>
      </c>
      <c r="U25" s="169"/>
      <c r="V25" s="170">
        <f>IF(C25="",NA(),MATCH($B25&amp;$C25,'Smelter Look-up'!$J:$J,0))</f>
        <v>58</v>
      </c>
      <c r="X25" s="171">
        <f t="shared" si="1"/>
        <v>0</v>
      </c>
      <c r="AB25" s="171" t="str">
        <f t="shared" si="2"/>
        <v>CobaltJiangxi Jiangwu Cobalt industrial Co., Ltd.</v>
      </c>
    </row>
    <row r="26" spans="1:28" s="171" customFormat="1" ht="20.399999999999999">
      <c r="A26" s="150" t="s">
        <v>175</v>
      </c>
      <c r="B26" s="150" t="s">
        <v>43</v>
      </c>
      <c r="C26" s="153" t="s">
        <v>174</v>
      </c>
      <c r="D26" s="150" t="s">
        <v>174</v>
      </c>
      <c r="E26" s="150" t="s">
        <v>71</v>
      </c>
      <c r="F26" s="150" t="s">
        <v>175</v>
      </c>
      <c r="G26" s="150" t="str">
        <f ca="1">IF(C26=$X$4,"Enter smelter details",IF(ISERROR($V26),"",OFFSET('Smelter Look-up'!$F$4,$V26-4,0)))</f>
        <v>RMI</v>
      </c>
      <c r="H26" s="206">
        <f ca="1">IF(ISERROR($V26),"",OFFSET('Smelter Look-up'!$G$4,$V26-4,0))</f>
        <v>0</v>
      </c>
      <c r="I26" s="207" t="str">
        <f ca="1">IF(ISERROR($V26),"",OFFSET('Smelter Look-up'!$H$4,$V26-4,0))</f>
        <v>Jingmen</v>
      </c>
      <c r="J26" s="207" t="str">
        <f ca="1">IF(ISERROR($V26),"",OFFSET('Smelter Look-up'!$I$4,$V26-4,0))</f>
        <v>Hubei Sheng</v>
      </c>
      <c r="K26" s="151"/>
      <c r="L26" s="151"/>
      <c r="M26" s="151"/>
      <c r="N26" s="151"/>
      <c r="O26" s="151"/>
      <c r="P26" s="209"/>
      <c r="Q26" s="152"/>
      <c r="R26" s="150" t="str">
        <f ca="1">IF(ISERROR($V26),"",OFFSET('Smelter Look-up'!$C$4,$V26-4,0)&amp;"")</f>
        <v>Jingmen GEM Co., Ltd.</v>
      </c>
      <c r="S26" s="156" t="str">
        <f t="shared" ca="1" si="0"/>
        <v>CN</v>
      </c>
      <c r="T26" s="156" t="str">
        <f ca="1">IF(B26="","",IF(ISERROR(MATCH($J26,SorP!$B$1:$B$6226,0)),"",INDIRECT("'SorP'!$A$"&amp;MATCH($S26&amp;$J26,SorP!C:C,0))))</f>
        <v>CN-HB</v>
      </c>
      <c r="U26" s="169"/>
      <c r="V26" s="170">
        <f>IF(C26="",NA(),MATCH($B26&amp;$C26,'Smelter Look-up'!$J:$J,0))</f>
        <v>62</v>
      </c>
      <c r="X26" s="171">
        <f t="shared" si="1"/>
        <v>0</v>
      </c>
      <c r="AB26" s="171" t="str">
        <f t="shared" si="2"/>
        <v>CobaltJingmen GEM Co., Ltd.</v>
      </c>
    </row>
    <row r="27" spans="1:28" s="171" customFormat="1" ht="25.2">
      <c r="A27" s="150" t="s">
        <v>114</v>
      </c>
      <c r="B27" s="150" t="s">
        <v>43</v>
      </c>
      <c r="C27" s="153" t="s">
        <v>113</v>
      </c>
      <c r="D27" s="150" t="s">
        <v>113</v>
      </c>
      <c r="E27" s="150" t="s">
        <v>71</v>
      </c>
      <c r="F27" s="150" t="s">
        <v>114</v>
      </c>
      <c r="G27" s="150" t="str">
        <f ca="1">IF(C27=$X$4,"Enter smelter details",IF(ISERROR($V27),"",OFFSET('Smelter Look-up'!$F$4,$V27-4,0)))</f>
        <v>RMI</v>
      </c>
      <c r="H27" s="206">
        <f ca="1">IF(ISERROR($V27),"",OFFSET('Smelter Look-up'!$G$4,$V27-4,0))</f>
        <v>0</v>
      </c>
      <c r="I27" s="207" t="str">
        <f ca="1">IF(ISERROR($V27),"",OFFSET('Smelter Look-up'!$H$4,$V27-4,0))</f>
        <v>Ganzhou</v>
      </c>
      <c r="J27" s="207" t="str">
        <f ca="1">IF(ISERROR($V27),"",OFFSET('Smelter Look-up'!$I$4,$V27-4,0))</f>
        <v>Jiangxi Sheng</v>
      </c>
      <c r="K27" s="151"/>
      <c r="L27" s="151"/>
      <c r="M27" s="151"/>
      <c r="N27" s="151"/>
      <c r="O27" s="151"/>
      <c r="P27" s="209"/>
      <c r="Q27" s="152"/>
      <c r="R27" s="150" t="str">
        <f ca="1">IF(ISERROR($V27),"",OFFSET('Smelter Look-up'!$C$4,$V27-4,0)&amp;"")</f>
        <v>Ganzhou Highpower Technology Co., Ltd.</v>
      </c>
      <c r="S27" s="156" t="str">
        <f t="shared" ca="1" si="0"/>
        <v>CN</v>
      </c>
      <c r="T27" s="156" t="str">
        <f ca="1">IF(B27="","",IF(ISERROR(MATCH($J27,SorP!$B$1:$B$6226,0)),"",INDIRECT("'SorP'!$A$"&amp;MATCH($S27&amp;$J27,SorP!C:C,0))))</f>
        <v>CN-JX</v>
      </c>
      <c r="U27" s="169"/>
      <c r="V27" s="170">
        <f>IF(C27="",NA(),MATCH($B27&amp;$C27,'Smelter Look-up'!$J:$J,0))</f>
        <v>28</v>
      </c>
      <c r="X27" s="171">
        <f t="shared" si="1"/>
        <v>0</v>
      </c>
      <c r="AB27" s="171" t="str">
        <f t="shared" si="2"/>
        <v>CobaltGanzhou Highpower Technology Co., Ltd.</v>
      </c>
    </row>
    <row r="28" spans="1:28" s="171" customFormat="1" ht="20.399999999999999">
      <c r="A28" s="150" t="s">
        <v>259</v>
      </c>
      <c r="B28" s="150" t="s">
        <v>43</v>
      </c>
      <c r="C28" s="153" t="s">
        <v>258</v>
      </c>
      <c r="D28" s="150" t="s">
        <v>258</v>
      </c>
      <c r="E28" s="150" t="s">
        <v>107</v>
      </c>
      <c r="F28" s="150" t="s">
        <v>259</v>
      </c>
      <c r="G28" s="150" t="str">
        <f ca="1">IF(C28=$X$4,"Enter smelter details",IF(ISERROR($V28),"",OFFSET('Smelter Look-up'!$F$4,$V28-4,0)))</f>
        <v>RMI</v>
      </c>
      <c r="H28" s="206">
        <f ca="1">IF(ISERROR($V28),"",OFFSET('Smelter Look-up'!$G$4,$V28-4,0))</f>
        <v>0</v>
      </c>
      <c r="I28" s="207" t="str">
        <f ca="1">IF(ISERROR($V28),"",OFFSET('Smelter Look-up'!$H$4,$V28-4,0))</f>
        <v>Harvjavalta</v>
      </c>
      <c r="J28" s="207" t="str">
        <f ca="1">IF(ISERROR($V28),"",OFFSET('Smelter Look-up'!$I$4,$V28-4,0))</f>
        <v>Satakunta</v>
      </c>
      <c r="K28" s="151"/>
      <c r="L28" s="151"/>
      <c r="M28" s="151"/>
      <c r="N28" s="151"/>
      <c r="O28" s="151"/>
      <c r="P28" s="209"/>
      <c r="Q28" s="152"/>
      <c r="R28" s="150" t="str">
        <f ca="1">IF(ISERROR($V28),"",OFFSET('Smelter Look-up'!$C$4,$V28-4,0)&amp;"")</f>
        <v>NORILSK NICKEL HARJAVALTA OY</v>
      </c>
      <c r="S28" s="156" t="str">
        <f t="shared" ca="1" si="0"/>
        <v>FI</v>
      </c>
      <c r="T28" s="156" t="str">
        <f ca="1">IF(B28="","",IF(ISERROR(MATCH($J28,SorP!$B$1:$B$6226,0)),"",INDIRECT("'SorP'!$A$"&amp;MATCH($S28&amp;$J28,SorP!C:C,0))))</f>
        <v>FI-17</v>
      </c>
      <c r="U28" s="169"/>
      <c r="V28" s="170">
        <f>IF(C28="",NA(),MATCH($B28&amp;$C28,'Smelter Look-up'!$J:$J,0))</f>
        <v>111</v>
      </c>
      <c r="X28" s="171">
        <f t="shared" si="1"/>
        <v>0</v>
      </c>
      <c r="AB28" s="171" t="str">
        <f t="shared" si="2"/>
        <v>CobaltNORILSK NICKEL HARJAVALTA OY</v>
      </c>
    </row>
    <row r="29" spans="1:28" s="171" customFormat="1" ht="25.2">
      <c r="A29" s="150" t="s">
        <v>246</v>
      </c>
      <c r="B29" s="150" t="s">
        <v>43</v>
      </c>
      <c r="C29" s="153" t="s">
        <v>12722</v>
      </c>
      <c r="D29" s="150" t="s">
        <v>12722</v>
      </c>
      <c r="E29" s="150" t="s">
        <v>71</v>
      </c>
      <c r="F29" s="150" t="s">
        <v>246</v>
      </c>
      <c r="G29" s="150" t="str">
        <f ca="1">IF(C29=$X$4,"Enter smelter details",IF(ISERROR($V29),"",OFFSET('Smelter Look-up'!$F$4,$V29-4,0)))</f>
        <v>RMI</v>
      </c>
      <c r="H29" s="206">
        <f ca="1">IF(ISERROR($V29),"",OFFSET('Smelter Look-up'!$G$4,$V29-4,0))</f>
        <v>0</v>
      </c>
      <c r="I29" s="207" t="str">
        <f ca="1">IF(ISERROR($V29),"",OFFSET('Smelter Look-up'!$H$4,$V29-4,0))</f>
        <v>Shaoxing</v>
      </c>
      <c r="J29" s="207" t="str">
        <f ca="1">IF(ISERROR($V29),"",OFFSET('Smelter Look-up'!$I$4,$V29-4,0))</f>
        <v>Zhejiang Sheng</v>
      </c>
      <c r="K29" s="151"/>
      <c r="L29" s="151"/>
      <c r="M29" s="151"/>
      <c r="N29" s="151"/>
      <c r="O29" s="151"/>
      <c r="P29" s="209"/>
      <c r="Q29" s="152"/>
      <c r="R29" s="150" t="str">
        <f ca="1">IF(ISERROR($V29),"",OFFSET('Smelter Look-up'!$C$4,$V29-4,0)&amp;"")</f>
        <v>Zhejiang New Era Zhongneng Technology Co., Ltd.</v>
      </c>
      <c r="S29" s="156" t="str">
        <f t="shared" ca="1" si="0"/>
        <v>CN</v>
      </c>
      <c r="T29" s="156" t="str">
        <f ca="1">IF(B29="","",IF(ISERROR(MATCH($J29,SorP!$B$1:$B$6226,0)),"",INDIRECT("'SorP'!$A$"&amp;MATCH($S29&amp;$J29,SorP!C:C,0))))</f>
        <v>CN-ZJ</v>
      </c>
      <c r="U29" s="169"/>
      <c r="V29" s="170">
        <f>IF(C29="",NA(),MATCH($B29&amp;$C29,'Smelter Look-up'!$J:$J,0))</f>
        <v>152</v>
      </c>
      <c r="X29" s="171">
        <f t="shared" si="1"/>
        <v>0</v>
      </c>
      <c r="AB29" s="171" t="str">
        <f t="shared" si="2"/>
        <v>CobaltZhejiang New Era Zhongneng Technology Co., Ltd.</v>
      </c>
    </row>
    <row r="30" spans="1:28" s="171" customFormat="1" ht="25.2">
      <c r="A30" s="150" t="s">
        <v>159</v>
      </c>
      <c r="B30" s="150" t="s">
        <v>43</v>
      </c>
      <c r="C30" s="153" t="s">
        <v>158</v>
      </c>
      <c r="D30" s="150" t="s">
        <v>158</v>
      </c>
      <c r="E30" s="150" t="s">
        <v>71</v>
      </c>
      <c r="F30" s="150" t="s">
        <v>159</v>
      </c>
      <c r="G30" s="150" t="str">
        <f ca="1">IF(C30=$X$4,"Enter smelter details",IF(ISERROR($V30),"",OFFSET('Smelter Look-up'!$F$4,$V30-4,0)))</f>
        <v>RMI</v>
      </c>
      <c r="H30" s="206">
        <f ca="1">IF(ISERROR($V30),"",OFFSET('Smelter Look-up'!$G$4,$V30-4,0))</f>
        <v>0</v>
      </c>
      <c r="I30" s="207" t="str">
        <f ca="1">IF(ISERROR($V30),"",OFFSET('Smelter Look-up'!$H$4,$V30-4,0))</f>
        <v>Changsha</v>
      </c>
      <c r="J30" s="207" t="str">
        <f ca="1">IF(ISERROR($V30),"",OFFSET('Smelter Look-up'!$I$4,$V30-4,0))</f>
        <v>Hunan Sheng</v>
      </c>
      <c r="K30" s="151"/>
      <c r="L30" s="151"/>
      <c r="M30" s="151"/>
      <c r="N30" s="151"/>
      <c r="O30" s="151"/>
      <c r="P30" s="209"/>
      <c r="Q30" s="152"/>
      <c r="R30" s="150" t="str">
        <f ca="1">IF(ISERROR($V30),"",OFFSET('Smelter Look-up'!$C$4,$V30-4,0)&amp;"")</f>
        <v>Hunan Yacheng New Materials Co., Ltd.</v>
      </c>
      <c r="S30" s="156" t="str">
        <f t="shared" ca="1" si="0"/>
        <v>CN</v>
      </c>
      <c r="T30" s="156" t="str">
        <f ca="1">IF(B30="","",IF(ISERROR(MATCH($J30,SorP!$B$1:$B$6226,0)),"",INDIRECT("'SorP'!$A$"&amp;MATCH($S30&amp;$J30,SorP!C:C,0))))</f>
        <v>CN-HN</v>
      </c>
      <c r="U30" s="169"/>
      <c r="V30" s="170">
        <f>IF(C30="",NA(),MATCH($B30&amp;$C30,'Smelter Look-up'!$J:$J,0))</f>
        <v>47</v>
      </c>
      <c r="X30" s="171">
        <f t="shared" si="1"/>
        <v>0</v>
      </c>
      <c r="AB30" s="171" t="str">
        <f t="shared" si="2"/>
        <v>CobaltHunan Yacheng New Materials Co., Ltd.</v>
      </c>
    </row>
    <row r="31" spans="1:28" s="171" customFormat="1" ht="20.399999999999999">
      <c r="A31" s="150" t="s">
        <v>226</v>
      </c>
      <c r="B31" s="150" t="s">
        <v>43</v>
      </c>
      <c r="C31" s="153" t="s">
        <v>224</v>
      </c>
      <c r="D31" s="150" t="s">
        <v>224</v>
      </c>
      <c r="E31" s="150" t="s">
        <v>225</v>
      </c>
      <c r="F31" s="150" t="s">
        <v>226</v>
      </c>
      <c r="G31" s="150" t="str">
        <f ca="1">IF(C31=$X$4,"Enter smelter details",IF(ISERROR($V31),"",OFFSET('Smelter Look-up'!$F$4,$V31-4,0)))</f>
        <v>RMI</v>
      </c>
      <c r="H31" s="206">
        <f ca="1">IF(ISERROR($V31),"",OFFSET('Smelter Look-up'!$G$4,$V31-4,0))</f>
        <v>0</v>
      </c>
      <c r="I31" s="207" t="str">
        <f ca="1">IF(ISERROR($V31),"",OFFSET('Smelter Look-up'!$H$4,$V31-4,0))</f>
        <v>Laverton</v>
      </c>
      <c r="J31" s="207" t="str">
        <f ca="1">IF(ISERROR($V31),"",OFFSET('Smelter Look-up'!$I$4,$V31-4,0))</f>
        <v>Western Australia</v>
      </c>
      <c r="K31" s="151"/>
      <c r="L31" s="151"/>
      <c r="M31" s="151"/>
      <c r="N31" s="151"/>
      <c r="O31" s="151"/>
      <c r="P31" s="209"/>
      <c r="Q31" s="152"/>
      <c r="R31" s="150" t="str">
        <f ca="1">IF(ISERROR($V31),"",OFFSET('Smelter Look-up'!$C$4,$V31-4,0)&amp;"")</f>
        <v>Murrin Murrin Nickel Cobalt Plant</v>
      </c>
      <c r="S31" s="156" t="str">
        <f t="shared" ca="1" si="0"/>
        <v>AU</v>
      </c>
      <c r="T31" s="156" t="str">
        <f ca="1">IF(B31="","",IF(ISERROR(MATCH($J31,SorP!$B$1:$B$6226,0)),"",INDIRECT("'SorP'!$A$"&amp;MATCH($S31&amp;$J31,SorP!C:C,0))))</f>
        <v>AU-WA</v>
      </c>
      <c r="U31" s="169"/>
      <c r="V31" s="170">
        <f>IF(C31="",NA(),MATCH($B31&amp;$C31,'Smelter Look-up'!$J:$J,0))</f>
        <v>94</v>
      </c>
      <c r="X31" s="171">
        <f t="shared" si="1"/>
        <v>0</v>
      </c>
      <c r="AB31" s="171" t="str">
        <f t="shared" si="2"/>
        <v>CobaltMurrin Murrin Nickel Cobalt Plant</v>
      </c>
    </row>
    <row r="32" spans="1:28" s="171" customFormat="1" ht="25.2">
      <c r="A32" s="150" t="s">
        <v>151</v>
      </c>
      <c r="B32" s="150" t="s">
        <v>43</v>
      </c>
      <c r="C32" s="153" t="s">
        <v>150</v>
      </c>
      <c r="D32" s="150" t="s">
        <v>150</v>
      </c>
      <c r="E32" s="150" t="s">
        <v>71</v>
      </c>
      <c r="F32" s="150" t="s">
        <v>151</v>
      </c>
      <c r="G32" s="150" t="str">
        <f ca="1">IF(C32=$X$4,"Enter smelter details",IF(ISERROR($V32),"",OFFSET('Smelter Look-up'!$F$4,$V32-4,0)))</f>
        <v>RMI</v>
      </c>
      <c r="H32" s="206">
        <f ca="1">IF(ISERROR($V32),"",OFFSET('Smelter Look-up'!$G$4,$V32-4,0))</f>
        <v>0</v>
      </c>
      <c r="I32" s="207" t="str">
        <f ca="1">IF(ISERROR($V32),"",OFFSET('Smelter Look-up'!$H$4,$V32-4,0))</f>
        <v>Changsha</v>
      </c>
      <c r="J32" s="207" t="str">
        <f ca="1">IF(ISERROR($V32),"",OFFSET('Smelter Look-up'!$I$4,$V32-4,0))</f>
        <v>Hunan Sheng</v>
      </c>
      <c r="K32" s="151"/>
      <c r="L32" s="151"/>
      <c r="M32" s="151"/>
      <c r="N32" s="151"/>
      <c r="O32" s="151"/>
      <c r="P32" s="209"/>
      <c r="Q32" s="152"/>
      <c r="R32" s="150" t="str">
        <f ca="1">IF(ISERROR($V32),"",OFFSET('Smelter Look-up'!$C$4,$V32-4,0)&amp;"")</f>
        <v>Hunan CNGR New Energy Science &amp; Technology Co., Ltd.</v>
      </c>
      <c r="S32" s="156" t="str">
        <f t="shared" ca="1" si="0"/>
        <v>CN</v>
      </c>
      <c r="T32" s="156" t="str">
        <f ca="1">IF(B32="","",IF(ISERROR(MATCH($J32,SorP!$B$1:$B$6226,0)),"",INDIRECT("'SorP'!$A$"&amp;MATCH($S32&amp;$J32,SorP!C:C,0))))</f>
        <v>CN-HN</v>
      </c>
      <c r="U32" s="169"/>
      <c r="V32" s="170">
        <f>IF(C32="",NA(),MATCH($B32&amp;$C32,'Smelter Look-up'!$J:$J,0))</f>
        <v>42</v>
      </c>
      <c r="X32" s="171">
        <f t="shared" si="1"/>
        <v>0</v>
      </c>
      <c r="AB32" s="171" t="str">
        <f t="shared" si="2"/>
        <v>CobaltHunan CNGR New Energy Science &amp; Technology Co., Ltd.</v>
      </c>
    </row>
    <row r="33" spans="1:28" s="171" customFormat="1" ht="20.399999999999999">
      <c r="A33" s="150" t="s">
        <v>88</v>
      </c>
      <c r="B33" s="150" t="s">
        <v>43</v>
      </c>
      <c r="C33" s="153" t="s">
        <v>86</v>
      </c>
      <c r="D33" s="150" t="s">
        <v>86</v>
      </c>
      <c r="E33" s="150" t="s">
        <v>87</v>
      </c>
      <c r="F33" s="150" t="s">
        <v>88</v>
      </c>
      <c r="G33" s="150" t="str">
        <f ca="1">IF(C33=$X$4,"Enter smelter details",IF(ISERROR($V33),"",OFFSET('Smelter Look-up'!$F$4,$V33-4,0)))</f>
        <v>RMI</v>
      </c>
      <c r="H33" s="206">
        <f ca="1">IF(ISERROR($V33),"",OFFSET('Smelter Look-up'!$G$4,$V33-4,0))</f>
        <v>0</v>
      </c>
      <c r="I33" s="207" t="str">
        <f ca="1">IF(ISERROR($V33),"",OFFSET('Smelter Look-up'!$H$4,$V33-4,0))</f>
        <v>Ulsan</v>
      </c>
      <c r="J33" s="207" t="str">
        <f ca="1">IF(ISERROR($V33),"",OFFSET('Smelter Look-up'!$I$4,$V33-4,0))</f>
        <v>Gyeongsangnam-do</v>
      </c>
      <c r="K33" s="151"/>
      <c r="L33" s="151"/>
      <c r="M33" s="151"/>
      <c r="N33" s="151"/>
      <c r="O33" s="151"/>
      <c r="P33" s="209"/>
      <c r="Q33" s="152"/>
      <c r="R33" s="150" t="str">
        <f ca="1">IF(ISERROR($V33),"",OFFSET('Smelter Look-up'!$C$4,$V33-4,0)&amp;"")</f>
        <v>Cosmo Chemical, Ltd.</v>
      </c>
      <c r="S33" s="156" t="str">
        <f t="shared" ca="1" si="0"/>
        <v>KR</v>
      </c>
      <c r="T33" s="156" t="str">
        <f ca="1">IF(B33="","",IF(ISERROR(MATCH($J33,SorP!$B$1:$B$6226,0)),"",INDIRECT("'SorP'!$A$"&amp;MATCH($S33&amp;$J33,SorP!C:C,0))))</f>
        <v>KR-48</v>
      </c>
      <c r="U33" s="169"/>
      <c r="V33" s="170">
        <f>IF(C33="",NA(),MATCH($B33&amp;$C33,'Smelter Look-up'!$J:$J,0))</f>
        <v>14</v>
      </c>
      <c r="X33" s="171">
        <f t="shared" si="1"/>
        <v>0</v>
      </c>
      <c r="AB33" s="171" t="str">
        <f t="shared" si="2"/>
        <v>CobaltCosmo Chemical, Ltd.</v>
      </c>
    </row>
    <row r="34" spans="1:28" s="171" customFormat="1" ht="25.2">
      <c r="A34" s="150" t="s">
        <v>83</v>
      </c>
      <c r="B34" s="150" t="s">
        <v>43</v>
      </c>
      <c r="C34" s="153" t="s">
        <v>81</v>
      </c>
      <c r="D34" s="150" t="s">
        <v>81</v>
      </c>
      <c r="E34" s="150" t="s">
        <v>82</v>
      </c>
      <c r="F34" s="150" t="s">
        <v>83</v>
      </c>
      <c r="G34" s="150" t="str">
        <f ca="1">IF(C34=$X$4,"Enter smelter details",IF(ISERROR($V34),"",OFFSET('Smelter Look-up'!$F$4,$V34-4,0)))</f>
        <v>RMI</v>
      </c>
      <c r="H34" s="206">
        <f ca="1">IF(ISERROR($V34),"",OFFSET('Smelter Look-up'!$G$4,$V34-4,0))</f>
        <v>0</v>
      </c>
      <c r="I34" s="207" t="str">
        <f ca="1">IF(ISERROR($V34),"",OFFSET('Smelter Look-up'!$H$4,$V34-4,0))</f>
        <v>Toufen</v>
      </c>
      <c r="J34" s="207" t="str">
        <f ca="1">IF(ISERROR($V34),"",OFFSET('Smelter Look-up'!$I$4,$V34-4,0))</f>
        <v>Miaoli</v>
      </c>
      <c r="K34" s="151"/>
      <c r="L34" s="151"/>
      <c r="M34" s="151"/>
      <c r="N34" s="151"/>
      <c r="O34" s="151"/>
      <c r="P34" s="209"/>
      <c r="Q34" s="152"/>
      <c r="R34" s="150" t="str">
        <f ca="1">IF(ISERROR($V34),"",OFFSET('Smelter Look-up'!$C$4,$V34-4,0)&amp;"")</f>
        <v>CoreMax Corporation</v>
      </c>
      <c r="S34" s="156" t="str">
        <f t="shared" ca="1" si="0"/>
        <v>TW</v>
      </c>
      <c r="T34" s="156" t="str">
        <f ca="1">IF(B34="","",IF(ISERROR(MATCH($J34,SorP!$B$1:$B$6226,0)),"",INDIRECT("'SorP'!$A$"&amp;MATCH($S34&amp;$J34,SorP!C:C,0))))</f>
        <v>TW-MIA</v>
      </c>
      <c r="U34" s="169"/>
      <c r="V34" s="170">
        <f>IF(C34="",NA(),MATCH($B34&amp;$C34,'Smelter Look-up'!$J:$J,0))</f>
        <v>13</v>
      </c>
      <c r="X34" s="171">
        <f t="shared" si="1"/>
        <v>0</v>
      </c>
      <c r="AB34" s="171" t="str">
        <f t="shared" si="2"/>
        <v>CobaltCoreMax Corporation</v>
      </c>
    </row>
    <row r="35" spans="1:28" s="171" customFormat="1" ht="25.2">
      <c r="A35" s="150" t="s">
        <v>72</v>
      </c>
      <c r="B35" s="150" t="s">
        <v>43</v>
      </c>
      <c r="C35" s="153" t="s">
        <v>70</v>
      </c>
      <c r="D35" s="150" t="s">
        <v>70</v>
      </c>
      <c r="E35" s="150" t="s">
        <v>71</v>
      </c>
      <c r="F35" s="150" t="s">
        <v>72</v>
      </c>
      <c r="G35" s="150" t="str">
        <f ca="1">IF(C35=$X$4,"Enter smelter details",IF(ISERROR($V35),"",OFFSET('Smelter Look-up'!$F$4,$V35-4,0)))</f>
        <v>RMI</v>
      </c>
      <c r="H35" s="206">
        <f ca="1">IF(ISERROR($V35),"",OFFSET('Smelter Look-up'!$G$4,$V35-4,0))</f>
        <v>0</v>
      </c>
      <c r="I35" s="207" t="str">
        <f ca="1">IF(ISERROR($V35),"",OFFSET('Smelter Look-up'!$H$4,$V35-4,0))</f>
        <v>Chizhou</v>
      </c>
      <c r="J35" s="207" t="str">
        <f ca="1">IF(ISERROR($V35),"",OFFSET('Smelter Look-up'!$I$4,$V35-4,0))</f>
        <v>Anhui Sheng</v>
      </c>
      <c r="K35" s="151"/>
      <c r="L35" s="151"/>
      <c r="M35" s="151"/>
      <c r="N35" s="151"/>
      <c r="O35" s="151"/>
      <c r="P35" s="209"/>
      <c r="Q35" s="152"/>
      <c r="R35" s="150" t="str">
        <f ca="1">IF(ISERROR($V35),"",OFFSET('Smelter Look-up'!$C$4,$V35-4,0)&amp;"")</f>
        <v>Chizhou CN New Materials and Technology Co., Ltd.</v>
      </c>
      <c r="S35" s="156" t="str">
        <f t="shared" ca="1" si="0"/>
        <v>CN</v>
      </c>
      <c r="T35" s="156" t="str">
        <f ca="1">IF(B35="","",IF(ISERROR(MATCH($J35,SorP!$B$1:$B$6226,0)),"",INDIRECT("'SorP'!$A$"&amp;MATCH($S35&amp;$J35,SorP!C:C,0))))</f>
        <v>CN-AH</v>
      </c>
      <c r="U35" s="169"/>
      <c r="V35" s="170">
        <f>IF(C35="",NA(),MATCH($B35&amp;$C35,'Smelter Look-up'!$J:$J,0))</f>
        <v>9</v>
      </c>
      <c r="X35" s="171">
        <f t="shared" si="1"/>
        <v>0</v>
      </c>
      <c r="AB35" s="171" t="str">
        <f t="shared" si="2"/>
        <v>CobaltChizhou CN New Materials and Technology Co., Ltd.</v>
      </c>
    </row>
    <row r="36" spans="1:28" s="171" customFormat="1" ht="25.2">
      <c r="A36" s="150" t="s">
        <v>218</v>
      </c>
      <c r="B36" s="150" t="s">
        <v>43</v>
      </c>
      <c r="C36" s="153" t="s">
        <v>217</v>
      </c>
      <c r="D36" s="150" t="s">
        <v>217</v>
      </c>
      <c r="E36" s="150" t="s">
        <v>82</v>
      </c>
      <c r="F36" s="150" t="s">
        <v>218</v>
      </c>
      <c r="G36" s="150" t="str">
        <f ca="1">IF(C36=$X$4,"Enter smelter details",IF(ISERROR($V36),"",OFFSET('Smelter Look-up'!$F$4,$V36-4,0)))</f>
        <v>RMI</v>
      </c>
      <c r="H36" s="206">
        <f ca="1">IF(ISERROR($V36),"",OFFSET('Smelter Look-up'!$G$4,$V36-4,0))</f>
        <v>0</v>
      </c>
      <c r="I36" s="207" t="str">
        <f ca="1">IF(ISERROR($V36),"",OFFSET('Smelter Look-up'!$H$4,$V36-4,0))</f>
        <v>Taoyuan</v>
      </c>
      <c r="J36" s="207" t="str">
        <f ca="1">IF(ISERROR($V36),"",OFFSET('Smelter Look-up'!$I$4,$V36-4,0))</f>
        <v>Taoyuan</v>
      </c>
      <c r="K36" s="151"/>
      <c r="L36" s="151"/>
      <c r="M36" s="151"/>
      <c r="N36" s="151"/>
      <c r="O36" s="151"/>
      <c r="P36" s="209"/>
      <c r="Q36" s="152"/>
      <c r="R36" s="150" t="str">
        <f ca="1">IF(ISERROR($V36),"",OFFSET('Smelter Look-up'!$C$4,$V36-4,0)&amp;"")</f>
        <v>Mechema Taiwan Plant 2</v>
      </c>
      <c r="S36" s="156" t="str">
        <f t="shared" ca="1" si="0"/>
        <v>TW</v>
      </c>
      <c r="T36" s="156" t="str">
        <f ca="1">IF(B36="","",IF(ISERROR(MATCH($J36,SorP!$B$1:$B$6226,0)),"",INDIRECT("'SorP'!$A$"&amp;MATCH($S36&amp;$J36,SorP!C:C,0))))</f>
        <v>TW-TAO</v>
      </c>
      <c r="U36" s="169"/>
      <c r="V36" s="170">
        <f>IF(C36="",NA(),MATCH($B36&amp;$C36,'Smelter Look-up'!$J:$J,0))</f>
        <v>85</v>
      </c>
      <c r="X36" s="171">
        <f t="shared" si="1"/>
        <v>0</v>
      </c>
      <c r="AB36" s="171" t="str">
        <f t="shared" si="2"/>
        <v>CobaltMechema Taiwan Plant 2</v>
      </c>
    </row>
    <row r="37" spans="1:28" s="171" customFormat="1" ht="25.2">
      <c r="A37" s="150" t="s">
        <v>140</v>
      </c>
      <c r="B37" s="150" t="s">
        <v>43</v>
      </c>
      <c r="C37" s="153" t="s">
        <v>138</v>
      </c>
      <c r="D37" s="150" t="s">
        <v>138</v>
      </c>
      <c r="E37" s="150" t="s">
        <v>139</v>
      </c>
      <c r="F37" s="150" t="s">
        <v>140</v>
      </c>
      <c r="G37" s="150" t="str">
        <f ca="1">IF(C37=$X$4,"Enter smelter details",IF(ISERROR($V37),"",OFFSET('Smelter Look-up'!$F$4,$V37-4,0)))</f>
        <v>RMI</v>
      </c>
      <c r="H37" s="206">
        <f ca="1">IF(ISERROR($V37),"",OFFSET('Smelter Look-up'!$G$4,$V37-4,0))</f>
        <v>0</v>
      </c>
      <c r="I37" s="207" t="str">
        <f ca="1">IF(ISERROR($V37),"",OFFSET('Smelter Look-up'!$H$4,$V37-4,0))</f>
        <v>Kako-gun</v>
      </c>
      <c r="J37" s="207" t="str">
        <f ca="1">IF(ISERROR($V37),"",OFFSET('Smelter Look-up'!$I$4,$V37-4,0))</f>
        <v>Hyogo</v>
      </c>
      <c r="K37" s="151"/>
      <c r="L37" s="151"/>
      <c r="M37" s="151"/>
      <c r="N37" s="151"/>
      <c r="O37" s="151"/>
      <c r="P37" s="209"/>
      <c r="Q37" s="152"/>
      <c r="R37" s="150" t="str">
        <f ca="1">IF(ISERROR($V37),"",OFFSET('Smelter Look-up'!$C$4,$V37-4,0)&amp;"")</f>
        <v>Harima Refinery, Sumitomo Metal Mining</v>
      </c>
      <c r="S37" s="156" t="str">
        <f t="shared" ca="1" si="0"/>
        <v>JP</v>
      </c>
      <c r="T37" s="156" t="str">
        <f ca="1">IF(B37="","",IF(ISERROR(MATCH($J37,SorP!$B$1:$B$6226,0)),"",INDIRECT("'SorP'!$A$"&amp;MATCH($S37&amp;$J37,SorP!C:C,0))))</f>
        <v>JP-28</v>
      </c>
      <c r="U37" s="169"/>
      <c r="V37" s="170">
        <f>IF(C37="",NA(),MATCH($B37&amp;$C37,'Smelter Look-up'!$J:$J,0))</f>
        <v>39</v>
      </c>
      <c r="X37" s="171">
        <f t="shared" si="1"/>
        <v>0</v>
      </c>
      <c r="AB37" s="171" t="str">
        <f t="shared" si="2"/>
        <v>CobaltHarima Refinery, Sumitomo Metal Mining</v>
      </c>
    </row>
    <row r="38" spans="1:28" s="171" customFormat="1" ht="25.2">
      <c r="A38" s="150" t="s">
        <v>134</v>
      </c>
      <c r="B38" s="150" t="s">
        <v>43</v>
      </c>
      <c r="C38" s="153" t="s">
        <v>133</v>
      </c>
      <c r="D38" s="150" t="s">
        <v>133</v>
      </c>
      <c r="E38" s="150" t="s">
        <v>71</v>
      </c>
      <c r="F38" s="150" t="s">
        <v>134</v>
      </c>
      <c r="G38" s="150" t="str">
        <f ca="1">IF(C38=$X$4,"Enter smelter details",IF(ISERROR($V38),"",OFFSET('Smelter Look-up'!$F$4,$V38-4,0)))</f>
        <v>RMI</v>
      </c>
      <c r="H38" s="206">
        <f ca="1">IF(ISERROR($V38),"",OFFSET('Smelter Look-up'!$G$4,$V38-4,0))</f>
        <v>0</v>
      </c>
      <c r="I38" s="207" t="str">
        <f ca="1">IF(ISERROR($V38),"",OFFSET('Smelter Look-up'!$H$4,$V38-4,0))</f>
        <v>Tongren</v>
      </c>
      <c r="J38" s="207" t="str">
        <f ca="1">IF(ISERROR($V38),"",OFFSET('Smelter Look-up'!$I$4,$V38-4,0))</f>
        <v>Guizhou Sheng</v>
      </c>
      <c r="K38" s="151"/>
      <c r="L38" s="151"/>
      <c r="M38" s="151"/>
      <c r="N38" s="151"/>
      <c r="O38" s="151"/>
      <c r="P38" s="209"/>
      <c r="Q38" s="152"/>
      <c r="R38" s="150" t="str">
        <f ca="1">IF(ISERROR($V38),"",OFFSET('Smelter Look-up'!$C$4,$V38-4,0)&amp;"")</f>
        <v>Guizhou CNGR Resource Recycling Industry Development Co., Ltd.</v>
      </c>
      <c r="S38" s="156" t="str">
        <f t="shared" ca="1" si="0"/>
        <v>CN</v>
      </c>
      <c r="T38" s="156" t="str">
        <f ca="1">IF(B38="","",IF(ISERROR(MATCH($J38,SorP!$B$1:$B$6226,0)),"",INDIRECT("'SorP'!$A$"&amp;MATCH($S38&amp;$J38,SorP!C:C,0))))</f>
        <v>CN-GZ</v>
      </c>
      <c r="U38" s="169"/>
      <c r="V38" s="170">
        <f>IF(C38="",NA(),MATCH($B38&amp;$C38,'Smelter Look-up'!$J:$J,0))</f>
        <v>36</v>
      </c>
      <c r="X38" s="171">
        <f t="shared" si="1"/>
        <v>0</v>
      </c>
      <c r="AB38" s="171" t="str">
        <f t="shared" si="2"/>
        <v>CobaltGuizhou CNGR Resource Recycling Industry Development Co., Ltd.</v>
      </c>
    </row>
    <row r="39" spans="1:28" s="171" customFormat="1" ht="20.399999999999999">
      <c r="A39" s="150" t="s">
        <v>12528</v>
      </c>
      <c r="B39" s="150" t="s">
        <v>43</v>
      </c>
      <c r="C39" s="153" t="s">
        <v>19204</v>
      </c>
      <c r="D39" s="150" t="s">
        <v>19204</v>
      </c>
      <c r="E39" s="150" t="s">
        <v>71</v>
      </c>
      <c r="F39" s="150" t="s">
        <v>12528</v>
      </c>
      <c r="G39" s="150"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1"/>
      <c r="L39" s="151"/>
      <c r="M39" s="151"/>
      <c r="N39" s="151"/>
      <c r="O39" s="151"/>
      <c r="P39" s="209"/>
      <c r="Q39" s="152"/>
      <c r="R39" s="150" t="str">
        <f ca="1">IF(ISERROR($V39),"",OFFSET('Smelter Look-up'!$C$4,$V39-4,0)&amp;"")</f>
        <v/>
      </c>
      <c r="S39" s="156" t="str">
        <f t="shared" ca="1" si="0"/>
        <v>CN</v>
      </c>
      <c r="T39" s="156" t="str">
        <f ca="1">IF(B39="","",IF(ISERROR(MATCH($J39,SorP!$B$1:$B$6226,0)),"",INDIRECT("'SorP'!$A$"&amp;MATCH($S39&amp;$J39,SorP!C:C,0))))</f>
        <v/>
      </c>
      <c r="U39" s="169"/>
      <c r="V39" s="170" t="e">
        <f>IF(C39="",NA(),MATCH($B39&amp;$C39,'Smelter Look-up'!$J:$J,0))</f>
        <v>#N/A</v>
      </c>
      <c r="X39" s="171">
        <f t="shared" si="1"/>
        <v>0</v>
      </c>
      <c r="AB39" s="171" t="str">
        <f t="shared" si="2"/>
        <v>CobaltAnhui Hanrui New Materials Co., Ltd.</v>
      </c>
    </row>
    <row r="40" spans="1:28" s="171" customFormat="1" ht="20.399999999999999">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1"/>
      <c r="L40" s="151"/>
      <c r="M40" s="151"/>
      <c r="N40" s="151"/>
      <c r="O40" s="151"/>
      <c r="P40" s="209"/>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0.399999999999999">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1"/>
      <c r="L41" s="151"/>
      <c r="M41" s="151"/>
      <c r="N41" s="151"/>
      <c r="O41" s="151"/>
      <c r="P41" s="209"/>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0.399999999999999">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1"/>
      <c r="L42" s="151"/>
      <c r="M42" s="151"/>
      <c r="N42" s="151"/>
      <c r="O42" s="151"/>
      <c r="P42" s="209"/>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0.399999999999999">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1"/>
      <c r="L43" s="151"/>
      <c r="M43" s="151"/>
      <c r="N43" s="151"/>
      <c r="O43" s="151"/>
      <c r="P43" s="209"/>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0.399999999999999">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1"/>
      <c r="L44" s="151"/>
      <c r="M44" s="151"/>
      <c r="N44" s="151"/>
      <c r="O44" s="151"/>
      <c r="P44" s="209"/>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0.399999999999999">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1"/>
      <c r="L45" s="151"/>
      <c r="M45" s="151"/>
      <c r="N45" s="151"/>
      <c r="O45" s="151"/>
      <c r="P45" s="209"/>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0.399999999999999">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1"/>
      <c r="L46" s="151"/>
      <c r="M46" s="151"/>
      <c r="N46" s="151"/>
      <c r="O46" s="151"/>
      <c r="P46" s="209"/>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0.399999999999999">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1"/>
      <c r="L47" s="151"/>
      <c r="M47" s="151"/>
      <c r="N47" s="151"/>
      <c r="O47" s="151"/>
      <c r="P47" s="209"/>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0.399999999999999">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1"/>
      <c r="L48" s="151"/>
      <c r="M48" s="151"/>
      <c r="N48" s="151"/>
      <c r="O48" s="151"/>
      <c r="P48" s="209"/>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0.399999999999999">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1"/>
      <c r="L49" s="151"/>
      <c r="M49" s="151"/>
      <c r="N49" s="151"/>
      <c r="O49" s="151"/>
      <c r="P49" s="209"/>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0.399999999999999">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1"/>
      <c r="L50" s="151"/>
      <c r="M50" s="151"/>
      <c r="N50" s="151"/>
      <c r="O50" s="151"/>
      <c r="P50" s="209"/>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0.399999999999999">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1"/>
      <c r="L51" s="151"/>
      <c r="M51" s="151"/>
      <c r="N51" s="151"/>
      <c r="O51" s="151"/>
      <c r="P51" s="209"/>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0.399999999999999">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1"/>
      <c r="L52" s="151"/>
      <c r="M52" s="151"/>
      <c r="N52" s="151"/>
      <c r="O52" s="151"/>
      <c r="P52" s="209"/>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399999999999999">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1"/>
      <c r="L53" s="151"/>
      <c r="M53" s="151"/>
      <c r="N53" s="151"/>
      <c r="O53" s="151"/>
      <c r="P53" s="209"/>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399999999999999">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1"/>
      <c r="L54" s="151"/>
      <c r="M54" s="151"/>
      <c r="N54" s="151"/>
      <c r="O54" s="151"/>
      <c r="P54" s="209"/>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399999999999999">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1"/>
      <c r="L55" s="151"/>
      <c r="M55" s="151"/>
      <c r="N55" s="151"/>
      <c r="O55" s="151"/>
      <c r="P55" s="209"/>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399999999999999">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1"/>
      <c r="L56" s="151"/>
      <c r="M56" s="151"/>
      <c r="N56" s="151"/>
      <c r="O56" s="151"/>
      <c r="P56" s="209"/>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399999999999999">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1"/>
      <c r="L57" s="151"/>
      <c r="M57" s="151"/>
      <c r="N57" s="151"/>
      <c r="O57" s="151"/>
      <c r="P57" s="209"/>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399999999999999">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1"/>
      <c r="L58" s="151"/>
      <c r="M58" s="151"/>
      <c r="N58" s="151"/>
      <c r="O58" s="151"/>
      <c r="P58" s="209"/>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399999999999999">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1"/>
      <c r="L59" s="151"/>
      <c r="M59" s="151"/>
      <c r="N59" s="151"/>
      <c r="O59" s="151"/>
      <c r="P59" s="209"/>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399999999999999">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1"/>
      <c r="L60" s="151"/>
      <c r="M60" s="151"/>
      <c r="N60" s="151"/>
      <c r="O60" s="151"/>
      <c r="P60" s="209"/>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399999999999999">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1"/>
      <c r="L61" s="151"/>
      <c r="M61" s="151"/>
      <c r="N61" s="151"/>
      <c r="O61" s="151"/>
      <c r="P61" s="209"/>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0.399999999999999">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1"/>
      <c r="L62" s="151"/>
      <c r="M62" s="151"/>
      <c r="N62" s="151"/>
      <c r="O62" s="151"/>
      <c r="P62" s="209"/>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0.399999999999999">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1"/>
      <c r="L63" s="151"/>
      <c r="M63" s="151"/>
      <c r="N63" s="151"/>
      <c r="O63" s="151"/>
      <c r="P63" s="209"/>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0.399999999999999">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1"/>
      <c r="L64" s="151"/>
      <c r="M64" s="151"/>
      <c r="N64" s="151"/>
      <c r="O64" s="151"/>
      <c r="P64" s="209"/>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399999999999999">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1"/>
      <c r="L65" s="151"/>
      <c r="M65" s="151"/>
      <c r="N65" s="151"/>
      <c r="O65" s="151"/>
      <c r="P65" s="209"/>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399999999999999">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1"/>
      <c r="L66" s="151"/>
      <c r="M66" s="151"/>
      <c r="N66" s="151"/>
      <c r="O66" s="151"/>
      <c r="P66" s="209"/>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399999999999999">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1"/>
      <c r="L67" s="151"/>
      <c r="M67" s="151"/>
      <c r="N67" s="151"/>
      <c r="O67" s="151"/>
      <c r="P67" s="209"/>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399999999999999">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1"/>
      <c r="L68" s="151"/>
      <c r="M68" s="151"/>
      <c r="N68" s="151"/>
      <c r="O68" s="151"/>
      <c r="P68" s="209"/>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399999999999999">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1"/>
      <c r="L69" s="151"/>
      <c r="M69" s="151"/>
      <c r="N69" s="151"/>
      <c r="O69" s="151"/>
      <c r="P69" s="209"/>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399999999999999">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1"/>
      <c r="L70" s="151"/>
      <c r="M70" s="151"/>
      <c r="N70" s="151"/>
      <c r="O70" s="151"/>
      <c r="P70" s="209"/>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399999999999999">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1"/>
      <c r="L71" s="151"/>
      <c r="M71" s="151"/>
      <c r="N71" s="151"/>
      <c r="O71" s="151"/>
      <c r="P71" s="209"/>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399999999999999">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1"/>
      <c r="L72" s="151"/>
      <c r="M72" s="151"/>
      <c r="N72" s="151"/>
      <c r="O72" s="151"/>
      <c r="P72" s="209"/>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399999999999999">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1"/>
      <c r="L73" s="151"/>
      <c r="M73" s="151"/>
      <c r="N73" s="151"/>
      <c r="O73" s="151"/>
      <c r="P73" s="209"/>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399999999999999">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1"/>
      <c r="L74" s="151"/>
      <c r="M74" s="151"/>
      <c r="N74" s="151"/>
      <c r="O74" s="151"/>
      <c r="P74" s="209"/>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399999999999999">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1"/>
      <c r="L75" s="151"/>
      <c r="M75" s="151"/>
      <c r="N75" s="151"/>
      <c r="O75" s="151"/>
      <c r="P75" s="209"/>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399999999999999">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1"/>
      <c r="L76" s="151"/>
      <c r="M76" s="151"/>
      <c r="N76" s="151"/>
      <c r="O76" s="151"/>
      <c r="P76" s="209"/>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399999999999999">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1"/>
      <c r="L77" s="151"/>
      <c r="M77" s="151"/>
      <c r="N77" s="151"/>
      <c r="O77" s="151"/>
      <c r="P77" s="209"/>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399999999999999">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1"/>
      <c r="L78" s="151"/>
      <c r="M78" s="151"/>
      <c r="N78" s="151"/>
      <c r="O78" s="151"/>
      <c r="P78" s="209"/>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399999999999999">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1"/>
      <c r="L79" s="151"/>
      <c r="M79" s="151"/>
      <c r="N79" s="151"/>
      <c r="O79" s="151"/>
      <c r="P79" s="209"/>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399999999999999">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1"/>
      <c r="L80" s="151"/>
      <c r="M80" s="151"/>
      <c r="N80" s="151"/>
      <c r="O80" s="151"/>
      <c r="P80" s="209"/>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399999999999999">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1"/>
      <c r="L81" s="151"/>
      <c r="M81" s="151"/>
      <c r="N81" s="151"/>
      <c r="O81" s="151"/>
      <c r="P81" s="209"/>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399999999999999">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1"/>
      <c r="L82" s="151"/>
      <c r="M82" s="151"/>
      <c r="N82" s="151"/>
      <c r="O82" s="151"/>
      <c r="P82" s="209"/>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399999999999999">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1"/>
      <c r="L83" s="151"/>
      <c r="M83" s="151"/>
      <c r="N83" s="151"/>
      <c r="O83" s="151"/>
      <c r="P83" s="209"/>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399999999999999">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1"/>
      <c r="L84" s="151"/>
      <c r="M84" s="151"/>
      <c r="N84" s="151"/>
      <c r="O84" s="151"/>
      <c r="P84" s="209"/>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399999999999999">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1"/>
      <c r="L85" s="151"/>
      <c r="M85" s="151"/>
      <c r="N85" s="151"/>
      <c r="O85" s="151"/>
      <c r="P85" s="209"/>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399999999999999">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1"/>
      <c r="L86" s="151"/>
      <c r="M86" s="151"/>
      <c r="N86" s="151"/>
      <c r="O86" s="151"/>
      <c r="P86" s="209"/>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399999999999999">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1"/>
      <c r="L87" s="151"/>
      <c r="M87" s="151"/>
      <c r="N87" s="151"/>
      <c r="O87" s="151"/>
      <c r="P87" s="209"/>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399999999999999">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1"/>
      <c r="L88" s="151"/>
      <c r="M88" s="151"/>
      <c r="N88" s="151"/>
      <c r="O88" s="151"/>
      <c r="P88" s="209"/>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399999999999999">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1"/>
      <c r="L89" s="151"/>
      <c r="M89" s="151"/>
      <c r="N89" s="151"/>
      <c r="O89" s="151"/>
      <c r="P89" s="209"/>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399999999999999">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1"/>
      <c r="L90" s="151"/>
      <c r="M90" s="151"/>
      <c r="N90" s="151"/>
      <c r="O90" s="151"/>
      <c r="P90" s="209"/>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399999999999999">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1"/>
      <c r="L91" s="151"/>
      <c r="M91" s="151"/>
      <c r="N91" s="151"/>
      <c r="O91" s="151"/>
      <c r="P91" s="209"/>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399999999999999">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1"/>
      <c r="L92" s="151"/>
      <c r="M92" s="151"/>
      <c r="N92" s="151"/>
      <c r="O92" s="151"/>
      <c r="P92" s="209"/>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399999999999999">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1"/>
      <c r="L93" s="151"/>
      <c r="M93" s="151"/>
      <c r="N93" s="151"/>
      <c r="O93" s="151"/>
      <c r="P93" s="209"/>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399999999999999">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1"/>
      <c r="L94" s="151"/>
      <c r="M94" s="151"/>
      <c r="N94" s="151"/>
      <c r="O94" s="151"/>
      <c r="P94" s="209"/>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399999999999999">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1"/>
      <c r="L95" s="151"/>
      <c r="M95" s="151"/>
      <c r="N95" s="151"/>
      <c r="O95" s="151"/>
      <c r="P95" s="209"/>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399999999999999">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1"/>
      <c r="L96" s="151"/>
      <c r="M96" s="151"/>
      <c r="N96" s="151"/>
      <c r="O96" s="151"/>
      <c r="P96" s="209"/>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399999999999999">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1"/>
      <c r="L97" s="151"/>
      <c r="M97" s="151"/>
      <c r="N97" s="151"/>
      <c r="O97" s="151"/>
      <c r="P97" s="209"/>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399999999999999">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1"/>
      <c r="L98" s="151"/>
      <c r="M98" s="151"/>
      <c r="N98" s="151"/>
      <c r="O98" s="151"/>
      <c r="P98" s="209"/>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399999999999999">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1"/>
      <c r="L99" s="151"/>
      <c r="M99" s="151"/>
      <c r="N99" s="151"/>
      <c r="O99" s="151"/>
      <c r="P99" s="209"/>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399999999999999">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1"/>
      <c r="L100" s="151"/>
      <c r="M100" s="151"/>
      <c r="N100" s="151"/>
      <c r="O100" s="151"/>
      <c r="P100" s="209"/>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399999999999999">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1"/>
      <c r="L101" s="151"/>
      <c r="M101" s="151"/>
      <c r="N101" s="151"/>
      <c r="O101" s="151"/>
      <c r="P101" s="209"/>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399999999999999">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1"/>
      <c r="L102" s="151"/>
      <c r="M102" s="151"/>
      <c r="N102" s="151"/>
      <c r="O102" s="151"/>
      <c r="P102" s="209"/>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399999999999999">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1"/>
      <c r="L103" s="151"/>
      <c r="M103" s="151"/>
      <c r="N103" s="151"/>
      <c r="O103" s="151"/>
      <c r="P103" s="209"/>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399999999999999">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1"/>
      <c r="L104" s="151"/>
      <c r="M104" s="151"/>
      <c r="N104" s="151"/>
      <c r="O104" s="151"/>
      <c r="P104" s="209"/>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399999999999999">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1"/>
      <c r="L105" s="151"/>
      <c r="M105" s="151"/>
      <c r="N105" s="151"/>
      <c r="O105" s="151"/>
      <c r="P105" s="209"/>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399999999999999">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1"/>
      <c r="L106" s="151"/>
      <c r="M106" s="151"/>
      <c r="N106" s="151"/>
      <c r="O106" s="151"/>
      <c r="P106" s="209"/>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399999999999999">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1"/>
      <c r="L107" s="151"/>
      <c r="M107" s="151"/>
      <c r="N107" s="151"/>
      <c r="O107" s="151"/>
      <c r="P107" s="209"/>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399999999999999">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1"/>
      <c r="L108" s="151"/>
      <c r="M108" s="151"/>
      <c r="N108" s="151"/>
      <c r="O108" s="151"/>
      <c r="P108" s="209"/>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399999999999999">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1"/>
      <c r="L109" s="151"/>
      <c r="M109" s="151"/>
      <c r="N109" s="151"/>
      <c r="O109" s="151"/>
      <c r="P109" s="209"/>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399999999999999">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1"/>
      <c r="L110" s="151"/>
      <c r="M110" s="151"/>
      <c r="N110" s="151"/>
      <c r="O110" s="151"/>
      <c r="P110" s="209"/>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399999999999999">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1"/>
      <c r="L111" s="151"/>
      <c r="M111" s="151"/>
      <c r="N111" s="151"/>
      <c r="O111" s="151"/>
      <c r="P111" s="209"/>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399999999999999">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1"/>
      <c r="L112" s="151"/>
      <c r="M112" s="151"/>
      <c r="N112" s="151"/>
      <c r="O112" s="151"/>
      <c r="P112" s="209"/>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399999999999999">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1"/>
      <c r="L113" s="151"/>
      <c r="M113" s="151"/>
      <c r="N113" s="151"/>
      <c r="O113" s="151"/>
      <c r="P113" s="209"/>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399999999999999">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1"/>
      <c r="L114" s="151"/>
      <c r="M114" s="151"/>
      <c r="N114" s="151"/>
      <c r="O114" s="151"/>
      <c r="P114" s="209"/>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399999999999999">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1"/>
      <c r="L115" s="151"/>
      <c r="M115" s="151"/>
      <c r="N115" s="151"/>
      <c r="O115" s="151"/>
      <c r="P115" s="209"/>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399999999999999">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1"/>
      <c r="L116" s="151"/>
      <c r="M116" s="151"/>
      <c r="N116" s="151"/>
      <c r="O116" s="151"/>
      <c r="P116" s="209"/>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399999999999999">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1"/>
      <c r="L117" s="151"/>
      <c r="M117" s="151"/>
      <c r="N117" s="151"/>
      <c r="O117" s="151"/>
      <c r="P117" s="209"/>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399999999999999">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1"/>
      <c r="L118" s="151"/>
      <c r="M118" s="151"/>
      <c r="N118" s="151"/>
      <c r="O118" s="151"/>
      <c r="P118" s="209"/>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399999999999999">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1"/>
      <c r="L119" s="151"/>
      <c r="M119" s="151"/>
      <c r="N119" s="151"/>
      <c r="O119" s="151"/>
      <c r="P119" s="209"/>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399999999999999">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1"/>
      <c r="L120" s="151"/>
      <c r="M120" s="151"/>
      <c r="N120" s="151"/>
      <c r="O120" s="151"/>
      <c r="P120" s="209"/>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399999999999999">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1"/>
      <c r="L121" s="151"/>
      <c r="M121" s="151"/>
      <c r="N121" s="151"/>
      <c r="O121" s="151"/>
      <c r="P121" s="209"/>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399999999999999">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1"/>
      <c r="L122" s="151"/>
      <c r="M122" s="151"/>
      <c r="N122" s="151"/>
      <c r="O122" s="151"/>
      <c r="P122" s="209"/>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399999999999999">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1"/>
      <c r="L123" s="151"/>
      <c r="M123" s="151"/>
      <c r="N123" s="151"/>
      <c r="O123" s="151"/>
      <c r="P123" s="209"/>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399999999999999">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1"/>
      <c r="L124" s="151"/>
      <c r="M124" s="151"/>
      <c r="N124" s="151"/>
      <c r="O124" s="151"/>
      <c r="P124" s="209"/>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399999999999999">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1"/>
      <c r="L125" s="151"/>
      <c r="M125" s="151"/>
      <c r="N125" s="151"/>
      <c r="O125" s="151"/>
      <c r="P125" s="209"/>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399999999999999">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1"/>
      <c r="L126" s="151"/>
      <c r="M126" s="151"/>
      <c r="N126" s="151"/>
      <c r="O126" s="151"/>
      <c r="P126" s="209"/>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399999999999999">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1"/>
      <c r="L127" s="151"/>
      <c r="M127" s="151"/>
      <c r="N127" s="151"/>
      <c r="O127" s="151"/>
      <c r="P127" s="209"/>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399999999999999">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1"/>
      <c r="L128" s="151"/>
      <c r="M128" s="151"/>
      <c r="N128" s="151"/>
      <c r="O128" s="151"/>
      <c r="P128" s="209"/>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399999999999999">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1"/>
      <c r="L129" s="151"/>
      <c r="M129" s="151"/>
      <c r="N129" s="151"/>
      <c r="O129" s="151"/>
      <c r="P129" s="209"/>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399999999999999">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1"/>
      <c r="L130" s="151"/>
      <c r="M130" s="151"/>
      <c r="N130" s="151"/>
      <c r="O130" s="151"/>
      <c r="P130" s="209"/>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399999999999999">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1"/>
      <c r="L131" s="151"/>
      <c r="M131" s="151"/>
      <c r="N131" s="151"/>
      <c r="O131" s="151"/>
      <c r="P131" s="209"/>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399999999999999">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1"/>
      <c r="L132" s="151"/>
      <c r="M132" s="151"/>
      <c r="N132" s="151"/>
      <c r="O132" s="151"/>
      <c r="P132" s="209"/>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399999999999999">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1"/>
      <c r="L133" s="151"/>
      <c r="M133" s="151"/>
      <c r="N133" s="151"/>
      <c r="O133" s="151"/>
      <c r="P133" s="209"/>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399999999999999">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1"/>
      <c r="L134" s="151"/>
      <c r="M134" s="151"/>
      <c r="N134" s="151"/>
      <c r="O134" s="151"/>
      <c r="P134" s="209"/>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399999999999999">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1"/>
      <c r="L135" s="151"/>
      <c r="M135" s="151"/>
      <c r="N135" s="151"/>
      <c r="O135" s="151"/>
      <c r="P135" s="209"/>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399999999999999">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1"/>
      <c r="L136" s="151"/>
      <c r="M136" s="151"/>
      <c r="N136" s="151"/>
      <c r="O136" s="151"/>
      <c r="P136" s="209"/>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399999999999999">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1"/>
      <c r="L137" s="151"/>
      <c r="M137" s="151"/>
      <c r="N137" s="151"/>
      <c r="O137" s="151"/>
      <c r="P137" s="209"/>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399999999999999">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1"/>
      <c r="L138" s="151"/>
      <c r="M138" s="151"/>
      <c r="N138" s="151"/>
      <c r="O138" s="151"/>
      <c r="P138" s="209"/>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399999999999999">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1"/>
      <c r="L139" s="151"/>
      <c r="M139" s="151"/>
      <c r="N139" s="151"/>
      <c r="O139" s="151"/>
      <c r="P139" s="209"/>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399999999999999">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1"/>
      <c r="L140" s="151"/>
      <c r="M140" s="151"/>
      <c r="N140" s="151"/>
      <c r="O140" s="151"/>
      <c r="P140" s="209"/>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399999999999999">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1"/>
      <c r="L141" s="151"/>
      <c r="M141" s="151"/>
      <c r="N141" s="151"/>
      <c r="O141" s="151"/>
      <c r="P141" s="209"/>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399999999999999">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1"/>
      <c r="L142" s="151"/>
      <c r="M142" s="151"/>
      <c r="N142" s="151"/>
      <c r="O142" s="151"/>
      <c r="P142" s="209"/>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399999999999999">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1"/>
      <c r="L143" s="151"/>
      <c r="M143" s="151"/>
      <c r="N143" s="151"/>
      <c r="O143" s="151"/>
      <c r="P143" s="209"/>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399999999999999">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1"/>
      <c r="L144" s="151"/>
      <c r="M144" s="151"/>
      <c r="N144" s="151"/>
      <c r="O144" s="151"/>
      <c r="P144" s="209"/>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399999999999999">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1"/>
      <c r="L145" s="151"/>
      <c r="M145" s="151"/>
      <c r="N145" s="151"/>
      <c r="O145" s="151"/>
      <c r="P145" s="209"/>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399999999999999">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1"/>
      <c r="L146" s="151"/>
      <c r="M146" s="151"/>
      <c r="N146" s="151"/>
      <c r="O146" s="151"/>
      <c r="P146" s="209"/>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399999999999999">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1"/>
      <c r="L147" s="151"/>
      <c r="M147" s="151"/>
      <c r="N147" s="151"/>
      <c r="O147" s="151"/>
      <c r="P147" s="209"/>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399999999999999">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1"/>
      <c r="L148" s="151"/>
      <c r="M148" s="151"/>
      <c r="N148" s="151"/>
      <c r="O148" s="151"/>
      <c r="P148" s="209"/>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399999999999999">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1"/>
      <c r="L149" s="151"/>
      <c r="M149" s="151"/>
      <c r="N149" s="151"/>
      <c r="O149" s="151"/>
      <c r="P149" s="209"/>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399999999999999">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1"/>
      <c r="L150" s="151"/>
      <c r="M150" s="151"/>
      <c r="N150" s="151"/>
      <c r="O150" s="151"/>
      <c r="P150" s="209"/>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399999999999999">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1"/>
      <c r="L151" s="151"/>
      <c r="M151" s="151"/>
      <c r="N151" s="151"/>
      <c r="O151" s="151"/>
      <c r="P151" s="209"/>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399999999999999">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1"/>
      <c r="L152" s="151"/>
      <c r="M152" s="151"/>
      <c r="N152" s="151"/>
      <c r="O152" s="151"/>
      <c r="P152" s="209"/>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399999999999999">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1"/>
      <c r="L153" s="151"/>
      <c r="M153" s="151"/>
      <c r="N153" s="151"/>
      <c r="O153" s="151"/>
      <c r="P153" s="209"/>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399999999999999">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1"/>
      <c r="L154" s="151"/>
      <c r="M154" s="151"/>
      <c r="N154" s="151"/>
      <c r="O154" s="151"/>
      <c r="P154" s="209"/>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399999999999999">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1"/>
      <c r="L155" s="151"/>
      <c r="M155" s="151"/>
      <c r="N155" s="151"/>
      <c r="O155" s="151"/>
      <c r="P155" s="209"/>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399999999999999">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1"/>
      <c r="L156" s="151"/>
      <c r="M156" s="151"/>
      <c r="N156" s="151"/>
      <c r="O156" s="151"/>
      <c r="P156" s="209"/>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399999999999999">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1"/>
      <c r="L157" s="151"/>
      <c r="M157" s="151"/>
      <c r="N157" s="151"/>
      <c r="O157" s="151"/>
      <c r="P157" s="209"/>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399999999999999">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1"/>
      <c r="L158" s="151"/>
      <c r="M158" s="151"/>
      <c r="N158" s="151"/>
      <c r="O158" s="151"/>
      <c r="P158" s="209"/>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399999999999999">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1"/>
      <c r="L159" s="151"/>
      <c r="M159" s="151"/>
      <c r="N159" s="151"/>
      <c r="O159" s="151"/>
      <c r="P159" s="209"/>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399999999999999">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1"/>
      <c r="L160" s="151"/>
      <c r="M160" s="151"/>
      <c r="N160" s="151"/>
      <c r="O160" s="151"/>
      <c r="P160" s="209"/>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399999999999999">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1"/>
      <c r="L161" s="151"/>
      <c r="M161" s="151"/>
      <c r="N161" s="151"/>
      <c r="O161" s="151"/>
      <c r="P161" s="209"/>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399999999999999">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1"/>
      <c r="L162" s="151"/>
      <c r="M162" s="151"/>
      <c r="N162" s="151"/>
      <c r="O162" s="151"/>
      <c r="P162" s="209"/>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399999999999999">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1"/>
      <c r="L163" s="151"/>
      <c r="M163" s="151"/>
      <c r="N163" s="151"/>
      <c r="O163" s="151"/>
      <c r="P163" s="209"/>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399999999999999">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1"/>
      <c r="L164" s="151"/>
      <c r="M164" s="151"/>
      <c r="N164" s="151"/>
      <c r="O164" s="151"/>
      <c r="P164" s="209"/>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399999999999999">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1"/>
      <c r="L165" s="151"/>
      <c r="M165" s="151"/>
      <c r="N165" s="151"/>
      <c r="O165" s="151"/>
      <c r="P165" s="209"/>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399999999999999">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1"/>
      <c r="L166" s="151"/>
      <c r="M166" s="151"/>
      <c r="N166" s="151"/>
      <c r="O166" s="151"/>
      <c r="P166" s="209"/>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399999999999999">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1"/>
      <c r="L167" s="151"/>
      <c r="M167" s="151"/>
      <c r="N167" s="151"/>
      <c r="O167" s="151"/>
      <c r="P167" s="209"/>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399999999999999">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1"/>
      <c r="L168" s="151"/>
      <c r="M168" s="151"/>
      <c r="N168" s="151"/>
      <c r="O168" s="151"/>
      <c r="P168" s="209"/>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399999999999999">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1"/>
      <c r="L169" s="151"/>
      <c r="M169" s="151"/>
      <c r="N169" s="151"/>
      <c r="O169" s="151"/>
      <c r="P169" s="209"/>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399999999999999">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1"/>
      <c r="L170" s="151"/>
      <c r="M170" s="151"/>
      <c r="N170" s="151"/>
      <c r="O170" s="151"/>
      <c r="P170" s="209"/>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399999999999999">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1"/>
      <c r="L171" s="151"/>
      <c r="M171" s="151"/>
      <c r="N171" s="151"/>
      <c r="O171" s="151"/>
      <c r="P171" s="209"/>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399999999999999">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1"/>
      <c r="L172" s="151"/>
      <c r="M172" s="151"/>
      <c r="N172" s="151"/>
      <c r="O172" s="151"/>
      <c r="P172" s="209"/>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399999999999999">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1"/>
      <c r="L173" s="151"/>
      <c r="M173" s="151"/>
      <c r="N173" s="151"/>
      <c r="O173" s="151"/>
      <c r="P173" s="209"/>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399999999999999">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1"/>
      <c r="L174" s="151"/>
      <c r="M174" s="151"/>
      <c r="N174" s="151"/>
      <c r="O174" s="151"/>
      <c r="P174" s="209"/>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399999999999999">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1"/>
      <c r="L175" s="151"/>
      <c r="M175" s="151"/>
      <c r="N175" s="151"/>
      <c r="O175" s="151"/>
      <c r="P175" s="209"/>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399999999999999">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1"/>
      <c r="L176" s="151"/>
      <c r="M176" s="151"/>
      <c r="N176" s="151"/>
      <c r="O176" s="151"/>
      <c r="P176" s="209"/>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399999999999999">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1"/>
      <c r="L177" s="151"/>
      <c r="M177" s="151"/>
      <c r="N177" s="151"/>
      <c r="O177" s="151"/>
      <c r="P177" s="209"/>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399999999999999">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1"/>
      <c r="L178" s="151"/>
      <c r="M178" s="151"/>
      <c r="N178" s="151"/>
      <c r="O178" s="151"/>
      <c r="P178" s="209"/>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399999999999999">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1"/>
      <c r="L179" s="151"/>
      <c r="M179" s="151"/>
      <c r="N179" s="151"/>
      <c r="O179" s="151"/>
      <c r="P179" s="209"/>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399999999999999">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1"/>
      <c r="L180" s="151"/>
      <c r="M180" s="151"/>
      <c r="N180" s="151"/>
      <c r="O180" s="151"/>
      <c r="P180" s="209"/>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399999999999999">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1"/>
      <c r="L181" s="151"/>
      <c r="M181" s="151"/>
      <c r="N181" s="151"/>
      <c r="O181" s="151"/>
      <c r="P181" s="209"/>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399999999999999">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1"/>
      <c r="L182" s="151"/>
      <c r="M182" s="151"/>
      <c r="N182" s="151"/>
      <c r="O182" s="151"/>
      <c r="P182" s="209"/>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399999999999999">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1"/>
      <c r="L183" s="151"/>
      <c r="M183" s="151"/>
      <c r="N183" s="151"/>
      <c r="O183" s="151"/>
      <c r="P183" s="209"/>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399999999999999">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1"/>
      <c r="L184" s="151"/>
      <c r="M184" s="151"/>
      <c r="N184" s="151"/>
      <c r="O184" s="151"/>
      <c r="P184" s="209"/>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399999999999999">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1"/>
      <c r="L185" s="151"/>
      <c r="M185" s="151"/>
      <c r="N185" s="151"/>
      <c r="O185" s="151"/>
      <c r="P185" s="209"/>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399999999999999">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1"/>
      <c r="L186" s="151"/>
      <c r="M186" s="151"/>
      <c r="N186" s="151"/>
      <c r="O186" s="151"/>
      <c r="P186" s="209"/>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399999999999999">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1"/>
      <c r="L187" s="151"/>
      <c r="M187" s="151"/>
      <c r="N187" s="151"/>
      <c r="O187" s="151"/>
      <c r="P187" s="209"/>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399999999999999">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1"/>
      <c r="L188" s="151"/>
      <c r="M188" s="151"/>
      <c r="N188" s="151"/>
      <c r="O188" s="151"/>
      <c r="P188" s="209"/>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399999999999999">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1"/>
      <c r="L189" s="151"/>
      <c r="M189" s="151"/>
      <c r="N189" s="151"/>
      <c r="O189" s="151"/>
      <c r="P189" s="209"/>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399999999999999">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1"/>
      <c r="L190" s="151"/>
      <c r="M190" s="151"/>
      <c r="N190" s="151"/>
      <c r="O190" s="151"/>
      <c r="P190" s="209"/>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399999999999999">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1"/>
      <c r="L191" s="151"/>
      <c r="M191" s="151"/>
      <c r="N191" s="151"/>
      <c r="O191" s="151"/>
      <c r="P191" s="209"/>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399999999999999">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1"/>
      <c r="L192" s="151"/>
      <c r="M192" s="151"/>
      <c r="N192" s="151"/>
      <c r="O192" s="151"/>
      <c r="P192" s="209"/>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399999999999999">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1"/>
      <c r="L193" s="151"/>
      <c r="M193" s="151"/>
      <c r="N193" s="151"/>
      <c r="O193" s="151"/>
      <c r="P193" s="209"/>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399999999999999">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1"/>
      <c r="L194" s="151"/>
      <c r="M194" s="151"/>
      <c r="N194" s="151"/>
      <c r="O194" s="151"/>
      <c r="P194" s="209"/>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399999999999999">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1"/>
      <c r="L195" s="151"/>
      <c r="M195" s="151"/>
      <c r="N195" s="151"/>
      <c r="O195" s="151"/>
      <c r="P195" s="209"/>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399999999999999">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1"/>
      <c r="L196" s="151"/>
      <c r="M196" s="151"/>
      <c r="N196" s="151"/>
      <c r="O196" s="151"/>
      <c r="P196" s="209"/>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399999999999999">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1"/>
      <c r="L197" s="151"/>
      <c r="M197" s="151"/>
      <c r="N197" s="151"/>
      <c r="O197" s="151"/>
      <c r="P197" s="209"/>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399999999999999">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1"/>
      <c r="L198" s="151"/>
      <c r="M198" s="151"/>
      <c r="N198" s="151"/>
      <c r="O198" s="151"/>
      <c r="P198" s="209"/>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399999999999999">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1"/>
      <c r="L199" s="151"/>
      <c r="M199" s="151"/>
      <c r="N199" s="151"/>
      <c r="O199" s="151"/>
      <c r="P199" s="209"/>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399999999999999">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1"/>
      <c r="L200" s="151"/>
      <c r="M200" s="151"/>
      <c r="N200" s="151"/>
      <c r="O200" s="151"/>
      <c r="P200" s="209"/>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399999999999999">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1"/>
      <c r="L201" s="151"/>
      <c r="M201" s="151"/>
      <c r="N201" s="151"/>
      <c r="O201" s="151"/>
      <c r="P201" s="209"/>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399999999999999">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1"/>
      <c r="L202" s="151"/>
      <c r="M202" s="151"/>
      <c r="N202" s="151"/>
      <c r="O202" s="151"/>
      <c r="P202" s="209"/>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399999999999999">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1"/>
      <c r="L203" s="151"/>
      <c r="M203" s="151"/>
      <c r="N203" s="151"/>
      <c r="O203" s="151"/>
      <c r="P203" s="209"/>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399999999999999">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1"/>
      <c r="L204" s="151"/>
      <c r="M204" s="151"/>
      <c r="N204" s="151"/>
      <c r="O204" s="151"/>
      <c r="P204" s="209"/>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399999999999999">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1"/>
      <c r="L205" s="151"/>
      <c r="M205" s="151"/>
      <c r="N205" s="151"/>
      <c r="O205" s="151"/>
      <c r="P205" s="209"/>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399999999999999">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1"/>
      <c r="L206" s="151"/>
      <c r="M206" s="151"/>
      <c r="N206" s="151"/>
      <c r="O206" s="151"/>
      <c r="P206" s="209"/>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399999999999999">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1"/>
      <c r="L207" s="151"/>
      <c r="M207" s="151"/>
      <c r="N207" s="151"/>
      <c r="O207" s="151"/>
      <c r="P207" s="209"/>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399999999999999">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1"/>
      <c r="L208" s="151"/>
      <c r="M208" s="151"/>
      <c r="N208" s="151"/>
      <c r="O208" s="151"/>
      <c r="P208" s="209"/>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399999999999999">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1"/>
      <c r="L209" s="151"/>
      <c r="M209" s="151"/>
      <c r="N209" s="151"/>
      <c r="O209" s="151"/>
      <c r="P209" s="209"/>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399999999999999">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1"/>
      <c r="L210" s="151"/>
      <c r="M210" s="151"/>
      <c r="N210" s="151"/>
      <c r="O210" s="151"/>
      <c r="P210" s="209"/>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399999999999999">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1"/>
      <c r="L211" s="151"/>
      <c r="M211" s="151"/>
      <c r="N211" s="151"/>
      <c r="O211" s="151"/>
      <c r="P211" s="209"/>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399999999999999">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1"/>
      <c r="L212" s="151"/>
      <c r="M212" s="151"/>
      <c r="N212" s="151"/>
      <c r="O212" s="151"/>
      <c r="P212" s="209"/>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399999999999999">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1"/>
      <c r="L213" s="151"/>
      <c r="M213" s="151"/>
      <c r="N213" s="151"/>
      <c r="O213" s="151"/>
      <c r="P213" s="209"/>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399999999999999">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1"/>
      <c r="L214" s="151"/>
      <c r="M214" s="151"/>
      <c r="N214" s="151"/>
      <c r="O214" s="151"/>
      <c r="P214" s="209"/>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399999999999999">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1"/>
      <c r="L215" s="151"/>
      <c r="M215" s="151"/>
      <c r="N215" s="151"/>
      <c r="O215" s="151"/>
      <c r="P215" s="209"/>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399999999999999">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1"/>
      <c r="L216" s="151"/>
      <c r="M216" s="151"/>
      <c r="N216" s="151"/>
      <c r="O216" s="151"/>
      <c r="P216" s="209"/>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399999999999999">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1"/>
      <c r="L217" s="151"/>
      <c r="M217" s="151"/>
      <c r="N217" s="151"/>
      <c r="O217" s="151"/>
      <c r="P217" s="209"/>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399999999999999">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1"/>
      <c r="L218" s="151"/>
      <c r="M218" s="151"/>
      <c r="N218" s="151"/>
      <c r="O218" s="151"/>
      <c r="P218" s="209"/>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399999999999999">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1"/>
      <c r="L219" s="151"/>
      <c r="M219" s="151"/>
      <c r="N219" s="151"/>
      <c r="O219" s="151"/>
      <c r="P219" s="209"/>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399999999999999">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1"/>
      <c r="L220" s="151"/>
      <c r="M220" s="151"/>
      <c r="N220" s="151"/>
      <c r="O220" s="151"/>
      <c r="P220" s="209"/>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399999999999999">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1"/>
      <c r="L221" s="151"/>
      <c r="M221" s="151"/>
      <c r="N221" s="151"/>
      <c r="O221" s="151"/>
      <c r="P221" s="209"/>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399999999999999">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1"/>
      <c r="L222" s="151"/>
      <c r="M222" s="151"/>
      <c r="N222" s="151"/>
      <c r="O222" s="151"/>
      <c r="P222" s="209"/>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399999999999999">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1"/>
      <c r="L223" s="151"/>
      <c r="M223" s="151"/>
      <c r="N223" s="151"/>
      <c r="O223" s="151"/>
      <c r="P223" s="209"/>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399999999999999">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1"/>
      <c r="L224" s="151"/>
      <c r="M224" s="151"/>
      <c r="N224" s="151"/>
      <c r="O224" s="151"/>
      <c r="P224" s="209"/>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399999999999999">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1"/>
      <c r="L225" s="151"/>
      <c r="M225" s="151"/>
      <c r="N225" s="151"/>
      <c r="O225" s="151"/>
      <c r="P225" s="209"/>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399999999999999">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1"/>
      <c r="L226" s="151"/>
      <c r="M226" s="151"/>
      <c r="N226" s="151"/>
      <c r="O226" s="151"/>
      <c r="P226" s="209"/>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399999999999999">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1"/>
      <c r="L227" s="151"/>
      <c r="M227" s="151"/>
      <c r="N227" s="151"/>
      <c r="O227" s="151"/>
      <c r="P227" s="209"/>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399999999999999">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1"/>
      <c r="L228" s="151"/>
      <c r="M228" s="151"/>
      <c r="N228" s="151"/>
      <c r="O228" s="151"/>
      <c r="P228" s="209"/>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399999999999999">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1"/>
      <c r="L229" s="151"/>
      <c r="M229" s="151"/>
      <c r="N229" s="151"/>
      <c r="O229" s="151"/>
      <c r="P229" s="209"/>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399999999999999">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1"/>
      <c r="L230" s="151"/>
      <c r="M230" s="151"/>
      <c r="N230" s="151"/>
      <c r="O230" s="151"/>
      <c r="P230" s="209"/>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399999999999999">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1"/>
      <c r="L231" s="151"/>
      <c r="M231" s="151"/>
      <c r="N231" s="151"/>
      <c r="O231" s="151"/>
      <c r="P231" s="209"/>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399999999999999">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1"/>
      <c r="L232" s="151"/>
      <c r="M232" s="151"/>
      <c r="N232" s="151"/>
      <c r="O232" s="151"/>
      <c r="P232" s="209"/>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399999999999999">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1"/>
      <c r="L233" s="151"/>
      <c r="M233" s="151"/>
      <c r="N233" s="151"/>
      <c r="O233" s="151"/>
      <c r="P233" s="209"/>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399999999999999">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1"/>
      <c r="L234" s="151"/>
      <c r="M234" s="151"/>
      <c r="N234" s="151"/>
      <c r="O234" s="151"/>
      <c r="P234" s="209"/>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399999999999999">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1"/>
      <c r="L235" s="151"/>
      <c r="M235" s="151"/>
      <c r="N235" s="151"/>
      <c r="O235" s="151"/>
      <c r="P235" s="209"/>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399999999999999">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1"/>
      <c r="L236" s="151"/>
      <c r="M236" s="151"/>
      <c r="N236" s="151"/>
      <c r="O236" s="151"/>
      <c r="P236" s="209"/>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399999999999999">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1"/>
      <c r="L237" s="151"/>
      <c r="M237" s="151"/>
      <c r="N237" s="151"/>
      <c r="O237" s="151"/>
      <c r="P237" s="209"/>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399999999999999">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1"/>
      <c r="L238" s="151"/>
      <c r="M238" s="151"/>
      <c r="N238" s="151"/>
      <c r="O238" s="151"/>
      <c r="P238" s="209"/>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399999999999999">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1"/>
      <c r="L239" s="151"/>
      <c r="M239" s="151"/>
      <c r="N239" s="151"/>
      <c r="O239" s="151"/>
      <c r="P239" s="209"/>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399999999999999">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1"/>
      <c r="L240" s="151"/>
      <c r="M240" s="151"/>
      <c r="N240" s="151"/>
      <c r="O240" s="151"/>
      <c r="P240" s="209"/>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399999999999999">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1"/>
      <c r="L241" s="151"/>
      <c r="M241" s="151"/>
      <c r="N241" s="151"/>
      <c r="O241" s="151"/>
      <c r="P241" s="209"/>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399999999999999">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1"/>
      <c r="L242" s="151"/>
      <c r="M242" s="151"/>
      <c r="N242" s="151"/>
      <c r="O242" s="151"/>
      <c r="P242" s="209"/>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399999999999999">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1"/>
      <c r="L243" s="151"/>
      <c r="M243" s="151"/>
      <c r="N243" s="151"/>
      <c r="O243" s="151"/>
      <c r="P243" s="209"/>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399999999999999">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1"/>
      <c r="L244" s="151"/>
      <c r="M244" s="151"/>
      <c r="N244" s="151"/>
      <c r="O244" s="151"/>
      <c r="P244" s="209"/>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399999999999999">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1"/>
      <c r="L245" s="151"/>
      <c r="M245" s="151"/>
      <c r="N245" s="151"/>
      <c r="O245" s="151"/>
      <c r="P245" s="209"/>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399999999999999">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1"/>
      <c r="L246" s="151"/>
      <c r="M246" s="151"/>
      <c r="N246" s="151"/>
      <c r="O246" s="151"/>
      <c r="P246" s="209"/>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399999999999999">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1"/>
      <c r="L247" s="151"/>
      <c r="M247" s="151"/>
      <c r="N247" s="151"/>
      <c r="O247" s="151"/>
      <c r="P247" s="209"/>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399999999999999">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1"/>
      <c r="L248" s="151"/>
      <c r="M248" s="151"/>
      <c r="N248" s="151"/>
      <c r="O248" s="151"/>
      <c r="P248" s="209"/>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399999999999999">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1"/>
      <c r="L249" s="151"/>
      <c r="M249" s="151"/>
      <c r="N249" s="151"/>
      <c r="O249" s="151"/>
      <c r="P249" s="209"/>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399999999999999">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1"/>
      <c r="L250" s="151"/>
      <c r="M250" s="151"/>
      <c r="N250" s="151"/>
      <c r="O250" s="151"/>
      <c r="P250" s="209"/>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399999999999999">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1"/>
      <c r="L251" s="151"/>
      <c r="M251" s="151"/>
      <c r="N251" s="151"/>
      <c r="O251" s="151"/>
      <c r="P251" s="209"/>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399999999999999">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1"/>
      <c r="L252" s="151"/>
      <c r="M252" s="151"/>
      <c r="N252" s="151"/>
      <c r="O252" s="151"/>
      <c r="P252" s="209"/>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399999999999999">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1"/>
      <c r="L253" s="151"/>
      <c r="M253" s="151"/>
      <c r="N253" s="151"/>
      <c r="O253" s="151"/>
      <c r="P253" s="209"/>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399999999999999">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1"/>
      <c r="L254" s="151"/>
      <c r="M254" s="151"/>
      <c r="N254" s="151"/>
      <c r="O254" s="151"/>
      <c r="P254" s="209"/>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399999999999999">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1"/>
      <c r="L255" s="151"/>
      <c r="M255" s="151"/>
      <c r="N255" s="151"/>
      <c r="O255" s="151"/>
      <c r="P255" s="209"/>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399999999999999">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1"/>
      <c r="L256" s="151"/>
      <c r="M256" s="151"/>
      <c r="N256" s="151"/>
      <c r="O256" s="151"/>
      <c r="P256" s="209"/>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399999999999999">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1"/>
      <c r="L257" s="151"/>
      <c r="M257" s="151"/>
      <c r="N257" s="151"/>
      <c r="O257" s="151"/>
      <c r="P257" s="209"/>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399999999999999">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1"/>
      <c r="L258" s="151"/>
      <c r="M258" s="151"/>
      <c r="N258" s="151"/>
      <c r="O258" s="151"/>
      <c r="P258" s="209"/>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399999999999999">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1"/>
      <c r="L259" s="151"/>
      <c r="M259" s="151"/>
      <c r="N259" s="151"/>
      <c r="O259" s="151"/>
      <c r="P259" s="209"/>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399999999999999">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1"/>
      <c r="L260" s="151"/>
      <c r="M260" s="151"/>
      <c r="N260" s="151"/>
      <c r="O260" s="151"/>
      <c r="P260" s="209"/>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399999999999999">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1"/>
      <c r="L261" s="151"/>
      <c r="M261" s="151"/>
      <c r="N261" s="151"/>
      <c r="O261" s="151"/>
      <c r="P261" s="209"/>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399999999999999">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1"/>
      <c r="L262" s="151"/>
      <c r="M262" s="151"/>
      <c r="N262" s="151"/>
      <c r="O262" s="151"/>
      <c r="P262" s="209"/>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399999999999999">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1"/>
      <c r="L263" s="151"/>
      <c r="M263" s="151"/>
      <c r="N263" s="151"/>
      <c r="O263" s="151"/>
      <c r="P263" s="209"/>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399999999999999">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1"/>
      <c r="L264" s="151"/>
      <c r="M264" s="151"/>
      <c r="N264" s="151"/>
      <c r="O264" s="151"/>
      <c r="P264" s="209"/>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399999999999999">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1"/>
      <c r="L265" s="151"/>
      <c r="M265" s="151"/>
      <c r="N265" s="151"/>
      <c r="O265" s="151"/>
      <c r="P265" s="209"/>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399999999999999">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1"/>
      <c r="L266" s="151"/>
      <c r="M266" s="151"/>
      <c r="N266" s="151"/>
      <c r="O266" s="151"/>
      <c r="P266" s="209"/>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399999999999999">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1"/>
      <c r="L267" s="151"/>
      <c r="M267" s="151"/>
      <c r="N267" s="151"/>
      <c r="O267" s="151"/>
      <c r="P267" s="209"/>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399999999999999">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1"/>
      <c r="L268" s="151"/>
      <c r="M268" s="151"/>
      <c r="N268" s="151"/>
      <c r="O268" s="151"/>
      <c r="P268" s="209"/>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399999999999999">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1"/>
      <c r="L269" s="151"/>
      <c r="M269" s="151"/>
      <c r="N269" s="151"/>
      <c r="O269" s="151"/>
      <c r="P269" s="209"/>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399999999999999">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1"/>
      <c r="L270" s="151"/>
      <c r="M270" s="151"/>
      <c r="N270" s="151"/>
      <c r="O270" s="151"/>
      <c r="P270" s="209"/>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399999999999999">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1"/>
      <c r="L271" s="151"/>
      <c r="M271" s="151"/>
      <c r="N271" s="151"/>
      <c r="O271" s="151"/>
      <c r="P271" s="209"/>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399999999999999">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1"/>
      <c r="L272" s="151"/>
      <c r="M272" s="151"/>
      <c r="N272" s="151"/>
      <c r="O272" s="151"/>
      <c r="P272" s="209"/>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399999999999999">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1"/>
      <c r="L273" s="151"/>
      <c r="M273" s="151"/>
      <c r="N273" s="151"/>
      <c r="O273" s="151"/>
      <c r="P273" s="209"/>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399999999999999">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1"/>
      <c r="L274" s="151"/>
      <c r="M274" s="151"/>
      <c r="N274" s="151"/>
      <c r="O274" s="151"/>
      <c r="P274" s="209"/>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399999999999999">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1"/>
      <c r="L275" s="151"/>
      <c r="M275" s="151"/>
      <c r="N275" s="151"/>
      <c r="O275" s="151"/>
      <c r="P275" s="209"/>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399999999999999">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1"/>
      <c r="L276" s="151"/>
      <c r="M276" s="151"/>
      <c r="N276" s="151"/>
      <c r="O276" s="151"/>
      <c r="P276" s="209"/>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399999999999999">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1"/>
      <c r="L277" s="151"/>
      <c r="M277" s="151"/>
      <c r="N277" s="151"/>
      <c r="O277" s="151"/>
      <c r="P277" s="209"/>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399999999999999">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1"/>
      <c r="L278" s="151"/>
      <c r="M278" s="151"/>
      <c r="N278" s="151"/>
      <c r="O278" s="151"/>
      <c r="P278" s="209"/>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399999999999999">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1"/>
      <c r="L279" s="151"/>
      <c r="M279" s="151"/>
      <c r="N279" s="151"/>
      <c r="O279" s="151"/>
      <c r="P279" s="209"/>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399999999999999">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1"/>
      <c r="L280" s="151"/>
      <c r="M280" s="151"/>
      <c r="N280" s="151"/>
      <c r="O280" s="151"/>
      <c r="P280" s="209"/>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399999999999999">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1"/>
      <c r="L281" s="151"/>
      <c r="M281" s="151"/>
      <c r="N281" s="151"/>
      <c r="O281" s="151"/>
      <c r="P281" s="209"/>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399999999999999">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1"/>
      <c r="L282" s="151"/>
      <c r="M282" s="151"/>
      <c r="N282" s="151"/>
      <c r="O282" s="151"/>
      <c r="P282" s="209"/>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399999999999999">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1"/>
      <c r="L283" s="151"/>
      <c r="M283" s="151"/>
      <c r="N283" s="151"/>
      <c r="O283" s="151"/>
      <c r="P283" s="209"/>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399999999999999">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1"/>
      <c r="L284" s="151"/>
      <c r="M284" s="151"/>
      <c r="N284" s="151"/>
      <c r="O284" s="151"/>
      <c r="P284" s="209"/>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399999999999999">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1"/>
      <c r="L285" s="151"/>
      <c r="M285" s="151"/>
      <c r="N285" s="151"/>
      <c r="O285" s="151"/>
      <c r="P285" s="209"/>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399999999999999">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1"/>
      <c r="L286" s="151"/>
      <c r="M286" s="151"/>
      <c r="N286" s="151"/>
      <c r="O286" s="151"/>
      <c r="P286" s="209"/>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399999999999999">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1"/>
      <c r="L287" s="151"/>
      <c r="M287" s="151"/>
      <c r="N287" s="151"/>
      <c r="O287" s="151"/>
      <c r="P287" s="209"/>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399999999999999">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1"/>
      <c r="L288" s="151"/>
      <c r="M288" s="151"/>
      <c r="N288" s="151"/>
      <c r="O288" s="151"/>
      <c r="P288" s="209"/>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399999999999999">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1"/>
      <c r="L289" s="151"/>
      <c r="M289" s="151"/>
      <c r="N289" s="151"/>
      <c r="O289" s="151"/>
      <c r="P289" s="209"/>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399999999999999">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1"/>
      <c r="L290" s="151"/>
      <c r="M290" s="151"/>
      <c r="N290" s="151"/>
      <c r="O290" s="151"/>
      <c r="P290" s="209"/>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399999999999999">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1"/>
      <c r="L291" s="151"/>
      <c r="M291" s="151"/>
      <c r="N291" s="151"/>
      <c r="O291" s="151"/>
      <c r="P291" s="209"/>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399999999999999">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1"/>
      <c r="L292" s="151"/>
      <c r="M292" s="151"/>
      <c r="N292" s="151"/>
      <c r="O292" s="151"/>
      <c r="P292" s="209"/>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399999999999999">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1"/>
      <c r="L293" s="151"/>
      <c r="M293" s="151"/>
      <c r="N293" s="151"/>
      <c r="O293" s="151"/>
      <c r="P293" s="209"/>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399999999999999">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1"/>
      <c r="L294" s="151"/>
      <c r="M294" s="151"/>
      <c r="N294" s="151"/>
      <c r="O294" s="151"/>
      <c r="P294" s="209"/>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399999999999999">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1"/>
      <c r="L295" s="151"/>
      <c r="M295" s="151"/>
      <c r="N295" s="151"/>
      <c r="O295" s="151"/>
      <c r="P295" s="209"/>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399999999999999">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1"/>
      <c r="L296" s="151"/>
      <c r="M296" s="151"/>
      <c r="N296" s="151"/>
      <c r="O296" s="151"/>
      <c r="P296" s="209"/>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399999999999999">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1"/>
      <c r="L297" s="151"/>
      <c r="M297" s="151"/>
      <c r="N297" s="151"/>
      <c r="O297" s="151"/>
      <c r="P297" s="209"/>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399999999999999">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1"/>
      <c r="L298" s="151"/>
      <c r="M298" s="151"/>
      <c r="N298" s="151"/>
      <c r="O298" s="151"/>
      <c r="P298" s="209"/>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399999999999999">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1"/>
      <c r="L299" s="151"/>
      <c r="M299" s="151"/>
      <c r="N299" s="151"/>
      <c r="O299" s="151"/>
      <c r="P299" s="209"/>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399999999999999">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1"/>
      <c r="L300" s="151"/>
      <c r="M300" s="151"/>
      <c r="N300" s="151"/>
      <c r="O300" s="151"/>
      <c r="P300" s="209"/>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399999999999999">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1"/>
      <c r="L301" s="151"/>
      <c r="M301" s="151"/>
      <c r="N301" s="151"/>
      <c r="O301" s="151"/>
      <c r="P301" s="209"/>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399999999999999">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1"/>
      <c r="L302" s="151"/>
      <c r="M302" s="151"/>
      <c r="N302" s="151"/>
      <c r="O302" s="151"/>
      <c r="P302" s="209"/>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399999999999999">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1"/>
      <c r="L303" s="151"/>
      <c r="M303" s="151"/>
      <c r="N303" s="151"/>
      <c r="O303" s="151"/>
      <c r="P303" s="209"/>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399999999999999">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1"/>
      <c r="L304" s="151"/>
      <c r="M304" s="151"/>
      <c r="N304" s="151"/>
      <c r="O304" s="151"/>
      <c r="P304" s="209"/>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399999999999999">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1"/>
      <c r="L305" s="151"/>
      <c r="M305" s="151"/>
      <c r="N305" s="151"/>
      <c r="O305" s="151"/>
      <c r="P305" s="209"/>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399999999999999">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1"/>
      <c r="L306" s="151"/>
      <c r="M306" s="151"/>
      <c r="N306" s="151"/>
      <c r="O306" s="151"/>
      <c r="P306" s="209"/>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399999999999999">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1"/>
      <c r="L307" s="151"/>
      <c r="M307" s="151"/>
      <c r="N307" s="151"/>
      <c r="O307" s="151"/>
      <c r="P307" s="209"/>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399999999999999">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1"/>
      <c r="L308" s="151"/>
      <c r="M308" s="151"/>
      <c r="N308" s="151"/>
      <c r="O308" s="151"/>
      <c r="P308" s="209"/>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399999999999999">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1"/>
      <c r="L309" s="151"/>
      <c r="M309" s="151"/>
      <c r="N309" s="151"/>
      <c r="O309" s="151"/>
      <c r="P309" s="209"/>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399999999999999">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1"/>
      <c r="L310" s="151"/>
      <c r="M310" s="151"/>
      <c r="N310" s="151"/>
      <c r="O310" s="151"/>
      <c r="P310" s="209"/>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399999999999999">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1"/>
      <c r="L311" s="151"/>
      <c r="M311" s="151"/>
      <c r="N311" s="151"/>
      <c r="O311" s="151"/>
      <c r="P311" s="209"/>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399999999999999">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1"/>
      <c r="L312" s="151"/>
      <c r="M312" s="151"/>
      <c r="N312" s="151"/>
      <c r="O312" s="151"/>
      <c r="P312" s="209"/>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399999999999999">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1"/>
      <c r="L313" s="151"/>
      <c r="M313" s="151"/>
      <c r="N313" s="151"/>
      <c r="O313" s="151"/>
      <c r="P313" s="209"/>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399999999999999">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1"/>
      <c r="L314" s="151"/>
      <c r="M314" s="151"/>
      <c r="N314" s="151"/>
      <c r="O314" s="151"/>
      <c r="P314" s="209"/>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399999999999999">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1"/>
      <c r="L315" s="151"/>
      <c r="M315" s="151"/>
      <c r="N315" s="151"/>
      <c r="O315" s="151"/>
      <c r="P315" s="209"/>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399999999999999">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1"/>
      <c r="L316" s="151"/>
      <c r="M316" s="151"/>
      <c r="N316" s="151"/>
      <c r="O316" s="151"/>
      <c r="P316" s="209"/>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399999999999999">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1"/>
      <c r="L317" s="151"/>
      <c r="M317" s="151"/>
      <c r="N317" s="151"/>
      <c r="O317" s="151"/>
      <c r="P317" s="209"/>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399999999999999">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1"/>
      <c r="L318" s="151"/>
      <c r="M318" s="151"/>
      <c r="N318" s="151"/>
      <c r="O318" s="151"/>
      <c r="P318" s="209"/>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399999999999999">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1"/>
      <c r="L319" s="151"/>
      <c r="M319" s="151"/>
      <c r="N319" s="151"/>
      <c r="O319" s="151"/>
      <c r="P319" s="209"/>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399999999999999">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1"/>
      <c r="L320" s="151"/>
      <c r="M320" s="151"/>
      <c r="N320" s="151"/>
      <c r="O320" s="151"/>
      <c r="P320" s="209"/>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399999999999999">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1"/>
      <c r="L321" s="151"/>
      <c r="M321" s="151"/>
      <c r="N321" s="151"/>
      <c r="O321" s="151"/>
      <c r="P321" s="209"/>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399999999999999">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1"/>
      <c r="L322" s="151"/>
      <c r="M322" s="151"/>
      <c r="N322" s="151"/>
      <c r="O322" s="151"/>
      <c r="P322" s="209"/>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399999999999999">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1"/>
      <c r="L323" s="151"/>
      <c r="M323" s="151"/>
      <c r="N323" s="151"/>
      <c r="O323" s="151"/>
      <c r="P323" s="209"/>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399999999999999">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1"/>
      <c r="L324" s="151"/>
      <c r="M324" s="151"/>
      <c r="N324" s="151"/>
      <c r="O324" s="151"/>
      <c r="P324" s="209"/>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399999999999999">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1"/>
      <c r="L325" s="151"/>
      <c r="M325" s="151"/>
      <c r="N325" s="151"/>
      <c r="O325" s="151"/>
      <c r="P325" s="209"/>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399999999999999">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1"/>
      <c r="L326" s="151"/>
      <c r="M326" s="151"/>
      <c r="N326" s="151"/>
      <c r="O326" s="151"/>
      <c r="P326" s="209"/>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399999999999999">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1"/>
      <c r="L327" s="151"/>
      <c r="M327" s="151"/>
      <c r="N327" s="151"/>
      <c r="O327" s="151"/>
      <c r="P327" s="209"/>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399999999999999">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1"/>
      <c r="L328" s="151"/>
      <c r="M328" s="151"/>
      <c r="N328" s="151"/>
      <c r="O328" s="151"/>
      <c r="P328" s="209"/>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399999999999999">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1"/>
      <c r="L329" s="151"/>
      <c r="M329" s="151"/>
      <c r="N329" s="151"/>
      <c r="O329" s="151"/>
      <c r="P329" s="209"/>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399999999999999">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1"/>
      <c r="L330" s="151"/>
      <c r="M330" s="151"/>
      <c r="N330" s="151"/>
      <c r="O330" s="151"/>
      <c r="P330" s="209"/>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399999999999999">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1"/>
      <c r="L331" s="151"/>
      <c r="M331" s="151"/>
      <c r="N331" s="151"/>
      <c r="O331" s="151"/>
      <c r="P331" s="209"/>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399999999999999">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1"/>
      <c r="L332" s="151"/>
      <c r="M332" s="151"/>
      <c r="N332" s="151"/>
      <c r="O332" s="151"/>
      <c r="P332" s="209"/>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399999999999999">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1"/>
      <c r="L333" s="151"/>
      <c r="M333" s="151"/>
      <c r="N333" s="151"/>
      <c r="O333" s="151"/>
      <c r="P333" s="209"/>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399999999999999">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1"/>
      <c r="L334" s="151"/>
      <c r="M334" s="151"/>
      <c r="N334" s="151"/>
      <c r="O334" s="151"/>
      <c r="P334" s="209"/>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399999999999999">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1"/>
      <c r="L335" s="151"/>
      <c r="M335" s="151"/>
      <c r="N335" s="151"/>
      <c r="O335" s="151"/>
      <c r="P335" s="209"/>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399999999999999">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1"/>
      <c r="L336" s="151"/>
      <c r="M336" s="151"/>
      <c r="N336" s="151"/>
      <c r="O336" s="151"/>
      <c r="P336" s="209"/>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399999999999999">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1"/>
      <c r="L337" s="151"/>
      <c r="M337" s="151"/>
      <c r="N337" s="151"/>
      <c r="O337" s="151"/>
      <c r="P337" s="209"/>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399999999999999">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1"/>
      <c r="L338" s="151"/>
      <c r="M338" s="151"/>
      <c r="N338" s="151"/>
      <c r="O338" s="151"/>
      <c r="P338" s="209"/>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399999999999999">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1"/>
      <c r="L339" s="151"/>
      <c r="M339" s="151"/>
      <c r="N339" s="151"/>
      <c r="O339" s="151"/>
      <c r="P339" s="209"/>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399999999999999">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1"/>
      <c r="L340" s="151"/>
      <c r="M340" s="151"/>
      <c r="N340" s="151"/>
      <c r="O340" s="151"/>
      <c r="P340" s="209"/>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399999999999999">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1"/>
      <c r="L341" s="151"/>
      <c r="M341" s="151"/>
      <c r="N341" s="151"/>
      <c r="O341" s="151"/>
      <c r="P341" s="209"/>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399999999999999">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1"/>
      <c r="L342" s="151"/>
      <c r="M342" s="151"/>
      <c r="N342" s="151"/>
      <c r="O342" s="151"/>
      <c r="P342" s="209"/>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399999999999999">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1"/>
      <c r="L343" s="151"/>
      <c r="M343" s="151"/>
      <c r="N343" s="151"/>
      <c r="O343" s="151"/>
      <c r="P343" s="209"/>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399999999999999">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1"/>
      <c r="L344" s="151"/>
      <c r="M344" s="151"/>
      <c r="N344" s="151"/>
      <c r="O344" s="151"/>
      <c r="P344" s="209"/>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399999999999999">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1"/>
      <c r="L345" s="151"/>
      <c r="M345" s="151"/>
      <c r="N345" s="151"/>
      <c r="O345" s="151"/>
      <c r="P345" s="209"/>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399999999999999">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1"/>
      <c r="L346" s="151"/>
      <c r="M346" s="151"/>
      <c r="N346" s="151"/>
      <c r="O346" s="151"/>
      <c r="P346" s="209"/>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399999999999999">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1"/>
      <c r="L347" s="151"/>
      <c r="M347" s="151"/>
      <c r="N347" s="151"/>
      <c r="O347" s="151"/>
      <c r="P347" s="209"/>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399999999999999">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1"/>
      <c r="L348" s="151"/>
      <c r="M348" s="151"/>
      <c r="N348" s="151"/>
      <c r="O348" s="151"/>
      <c r="P348" s="209"/>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399999999999999">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1"/>
      <c r="L349" s="151"/>
      <c r="M349" s="151"/>
      <c r="N349" s="151"/>
      <c r="O349" s="151"/>
      <c r="P349" s="209"/>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399999999999999">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1"/>
      <c r="L350" s="151"/>
      <c r="M350" s="151"/>
      <c r="N350" s="151"/>
      <c r="O350" s="151"/>
      <c r="P350" s="209"/>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399999999999999">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1"/>
      <c r="L351" s="151"/>
      <c r="M351" s="151"/>
      <c r="N351" s="151"/>
      <c r="O351" s="151"/>
      <c r="P351" s="209"/>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399999999999999">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1"/>
      <c r="L352" s="151"/>
      <c r="M352" s="151"/>
      <c r="N352" s="151"/>
      <c r="O352" s="151"/>
      <c r="P352" s="209"/>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399999999999999">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1"/>
      <c r="L353" s="151"/>
      <c r="M353" s="151"/>
      <c r="N353" s="151"/>
      <c r="O353" s="151"/>
      <c r="P353" s="209"/>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399999999999999">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1"/>
      <c r="L354" s="151"/>
      <c r="M354" s="151"/>
      <c r="N354" s="151"/>
      <c r="O354" s="151"/>
      <c r="P354" s="209"/>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399999999999999">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1"/>
      <c r="L355" s="151"/>
      <c r="M355" s="151"/>
      <c r="N355" s="151"/>
      <c r="O355" s="151"/>
      <c r="P355" s="209"/>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399999999999999">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1"/>
      <c r="L356" s="151"/>
      <c r="M356" s="151"/>
      <c r="N356" s="151"/>
      <c r="O356" s="151"/>
      <c r="P356" s="209"/>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399999999999999">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1"/>
      <c r="L357" s="151"/>
      <c r="M357" s="151"/>
      <c r="N357" s="151"/>
      <c r="O357" s="151"/>
      <c r="P357" s="209"/>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399999999999999">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1"/>
      <c r="L358" s="151"/>
      <c r="M358" s="151"/>
      <c r="N358" s="151"/>
      <c r="O358" s="151"/>
      <c r="P358" s="209"/>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399999999999999">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1"/>
      <c r="L359" s="151"/>
      <c r="M359" s="151"/>
      <c r="N359" s="151"/>
      <c r="O359" s="151"/>
      <c r="P359" s="209"/>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399999999999999">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1"/>
      <c r="L360" s="151"/>
      <c r="M360" s="151"/>
      <c r="N360" s="151"/>
      <c r="O360" s="151"/>
      <c r="P360" s="209"/>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399999999999999">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1"/>
      <c r="L361" s="151"/>
      <c r="M361" s="151"/>
      <c r="N361" s="151"/>
      <c r="O361" s="151"/>
      <c r="P361" s="209"/>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399999999999999">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1"/>
      <c r="L362" s="151"/>
      <c r="M362" s="151"/>
      <c r="N362" s="151"/>
      <c r="O362" s="151"/>
      <c r="P362" s="209"/>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399999999999999">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1"/>
      <c r="L363" s="151"/>
      <c r="M363" s="151"/>
      <c r="N363" s="151"/>
      <c r="O363" s="151"/>
      <c r="P363" s="209"/>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399999999999999">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1"/>
      <c r="L364" s="151"/>
      <c r="M364" s="151"/>
      <c r="N364" s="151"/>
      <c r="O364" s="151"/>
      <c r="P364" s="209"/>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399999999999999">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1"/>
      <c r="L365" s="151"/>
      <c r="M365" s="151"/>
      <c r="N365" s="151"/>
      <c r="O365" s="151"/>
      <c r="P365" s="209"/>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399999999999999">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1"/>
      <c r="L366" s="151"/>
      <c r="M366" s="151"/>
      <c r="N366" s="151"/>
      <c r="O366" s="151"/>
      <c r="P366" s="209"/>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399999999999999">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1"/>
      <c r="L367" s="151"/>
      <c r="M367" s="151"/>
      <c r="N367" s="151"/>
      <c r="O367" s="151"/>
      <c r="P367" s="209"/>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399999999999999">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1"/>
      <c r="L368" s="151"/>
      <c r="M368" s="151"/>
      <c r="N368" s="151"/>
      <c r="O368" s="151"/>
      <c r="P368" s="209"/>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399999999999999">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1"/>
      <c r="L369" s="151"/>
      <c r="M369" s="151"/>
      <c r="N369" s="151"/>
      <c r="O369" s="151"/>
      <c r="P369" s="209"/>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399999999999999">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1"/>
      <c r="L370" s="151"/>
      <c r="M370" s="151"/>
      <c r="N370" s="151"/>
      <c r="O370" s="151"/>
      <c r="P370" s="209"/>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399999999999999">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1"/>
      <c r="L371" s="151"/>
      <c r="M371" s="151"/>
      <c r="N371" s="151"/>
      <c r="O371" s="151"/>
      <c r="P371" s="209"/>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399999999999999">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1"/>
      <c r="L372" s="151"/>
      <c r="M372" s="151"/>
      <c r="N372" s="151"/>
      <c r="O372" s="151"/>
      <c r="P372" s="209"/>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399999999999999">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1"/>
      <c r="L373" s="151"/>
      <c r="M373" s="151"/>
      <c r="N373" s="151"/>
      <c r="O373" s="151"/>
      <c r="P373" s="209"/>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399999999999999">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1"/>
      <c r="L374" s="151"/>
      <c r="M374" s="151"/>
      <c r="N374" s="151"/>
      <c r="O374" s="151"/>
      <c r="P374" s="209"/>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399999999999999">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1"/>
      <c r="L375" s="151"/>
      <c r="M375" s="151"/>
      <c r="N375" s="151"/>
      <c r="O375" s="151"/>
      <c r="P375" s="209"/>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399999999999999">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1"/>
      <c r="L376" s="151"/>
      <c r="M376" s="151"/>
      <c r="N376" s="151"/>
      <c r="O376" s="151"/>
      <c r="P376" s="209"/>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399999999999999">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1"/>
      <c r="L377" s="151"/>
      <c r="M377" s="151"/>
      <c r="N377" s="151"/>
      <c r="O377" s="151"/>
      <c r="P377" s="209"/>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399999999999999">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1"/>
      <c r="L378" s="151"/>
      <c r="M378" s="151"/>
      <c r="N378" s="151"/>
      <c r="O378" s="151"/>
      <c r="P378" s="209"/>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399999999999999">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1"/>
      <c r="L379" s="151"/>
      <c r="M379" s="151"/>
      <c r="N379" s="151"/>
      <c r="O379" s="151"/>
      <c r="P379" s="209"/>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399999999999999">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1"/>
      <c r="L380" s="151"/>
      <c r="M380" s="151"/>
      <c r="N380" s="151"/>
      <c r="O380" s="151"/>
      <c r="P380" s="209"/>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399999999999999">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1"/>
      <c r="L381" s="151"/>
      <c r="M381" s="151"/>
      <c r="N381" s="151"/>
      <c r="O381" s="151"/>
      <c r="P381" s="209"/>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399999999999999">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1"/>
      <c r="L382" s="151"/>
      <c r="M382" s="151"/>
      <c r="N382" s="151"/>
      <c r="O382" s="151"/>
      <c r="P382" s="209"/>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399999999999999">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1"/>
      <c r="L383" s="151"/>
      <c r="M383" s="151"/>
      <c r="N383" s="151"/>
      <c r="O383" s="151"/>
      <c r="P383" s="209"/>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399999999999999">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1"/>
      <c r="L384" s="151"/>
      <c r="M384" s="151"/>
      <c r="N384" s="151"/>
      <c r="O384" s="151"/>
      <c r="P384" s="209"/>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399999999999999">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1"/>
      <c r="L385" s="151"/>
      <c r="M385" s="151"/>
      <c r="N385" s="151"/>
      <c r="O385" s="151"/>
      <c r="P385" s="209"/>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399999999999999">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1"/>
      <c r="L386" s="151"/>
      <c r="M386" s="151"/>
      <c r="N386" s="151"/>
      <c r="O386" s="151"/>
      <c r="P386" s="209"/>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399999999999999">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1"/>
      <c r="L387" s="151"/>
      <c r="M387" s="151"/>
      <c r="N387" s="151"/>
      <c r="O387" s="151"/>
      <c r="P387" s="209"/>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399999999999999">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1"/>
      <c r="L388" s="151"/>
      <c r="M388" s="151"/>
      <c r="N388" s="151"/>
      <c r="O388" s="151"/>
      <c r="P388" s="209"/>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399999999999999">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1"/>
      <c r="L389" s="151"/>
      <c r="M389" s="151"/>
      <c r="N389" s="151"/>
      <c r="O389" s="151"/>
      <c r="P389" s="209"/>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399999999999999">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1"/>
      <c r="L390" s="151"/>
      <c r="M390" s="151"/>
      <c r="N390" s="151"/>
      <c r="O390" s="151"/>
      <c r="P390" s="209"/>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399999999999999">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1"/>
      <c r="L391" s="151"/>
      <c r="M391" s="151"/>
      <c r="N391" s="151"/>
      <c r="O391" s="151"/>
      <c r="P391" s="209"/>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399999999999999">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1"/>
      <c r="L392" s="151"/>
      <c r="M392" s="151"/>
      <c r="N392" s="151"/>
      <c r="O392" s="151"/>
      <c r="P392" s="209"/>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399999999999999">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1"/>
      <c r="L393" s="151"/>
      <c r="M393" s="151"/>
      <c r="N393" s="151"/>
      <c r="O393" s="151"/>
      <c r="P393" s="209"/>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399999999999999">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1"/>
      <c r="L394" s="151"/>
      <c r="M394" s="151"/>
      <c r="N394" s="151"/>
      <c r="O394" s="151"/>
      <c r="P394" s="209"/>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399999999999999">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1"/>
      <c r="L395" s="151"/>
      <c r="M395" s="151"/>
      <c r="N395" s="151"/>
      <c r="O395" s="151"/>
      <c r="P395" s="209"/>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399999999999999">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1"/>
      <c r="L396" s="151"/>
      <c r="M396" s="151"/>
      <c r="N396" s="151"/>
      <c r="O396" s="151"/>
      <c r="P396" s="209"/>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399999999999999">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1"/>
      <c r="L397" s="151"/>
      <c r="M397" s="151"/>
      <c r="N397" s="151"/>
      <c r="O397" s="151"/>
      <c r="P397" s="209"/>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399999999999999">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1"/>
      <c r="L398" s="151"/>
      <c r="M398" s="151"/>
      <c r="N398" s="151"/>
      <c r="O398" s="151"/>
      <c r="P398" s="209"/>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399999999999999">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1"/>
      <c r="L399" s="151"/>
      <c r="M399" s="151"/>
      <c r="N399" s="151"/>
      <c r="O399" s="151"/>
      <c r="P399" s="209"/>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399999999999999">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1"/>
      <c r="L400" s="151"/>
      <c r="M400" s="151"/>
      <c r="N400" s="151"/>
      <c r="O400" s="151"/>
      <c r="P400" s="209"/>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399999999999999">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1"/>
      <c r="L401" s="151"/>
      <c r="M401" s="151"/>
      <c r="N401" s="151"/>
      <c r="O401" s="151"/>
      <c r="P401" s="209"/>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399999999999999">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1"/>
      <c r="L402" s="151"/>
      <c r="M402" s="151"/>
      <c r="N402" s="151"/>
      <c r="O402" s="151"/>
      <c r="P402" s="209"/>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399999999999999">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1"/>
      <c r="L403" s="151"/>
      <c r="M403" s="151"/>
      <c r="N403" s="151"/>
      <c r="O403" s="151"/>
      <c r="P403" s="209"/>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399999999999999">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1"/>
      <c r="L404" s="151"/>
      <c r="M404" s="151"/>
      <c r="N404" s="151"/>
      <c r="O404" s="151"/>
      <c r="P404" s="209"/>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399999999999999">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1"/>
      <c r="L405" s="151"/>
      <c r="M405" s="151"/>
      <c r="N405" s="151"/>
      <c r="O405" s="151"/>
      <c r="P405" s="209"/>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399999999999999">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1"/>
      <c r="L406" s="151"/>
      <c r="M406" s="151"/>
      <c r="N406" s="151"/>
      <c r="O406" s="151"/>
      <c r="P406" s="209"/>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399999999999999">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1"/>
      <c r="L407" s="151"/>
      <c r="M407" s="151"/>
      <c r="N407" s="151"/>
      <c r="O407" s="151"/>
      <c r="P407" s="209"/>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399999999999999">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1"/>
      <c r="L408" s="151"/>
      <c r="M408" s="151"/>
      <c r="N408" s="151"/>
      <c r="O408" s="151"/>
      <c r="P408" s="209"/>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399999999999999">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1"/>
      <c r="L409" s="151"/>
      <c r="M409" s="151"/>
      <c r="N409" s="151"/>
      <c r="O409" s="151"/>
      <c r="P409" s="209"/>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399999999999999">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1"/>
      <c r="L410" s="151"/>
      <c r="M410" s="151"/>
      <c r="N410" s="151"/>
      <c r="O410" s="151"/>
      <c r="P410" s="209"/>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399999999999999">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1"/>
      <c r="L411" s="151"/>
      <c r="M411" s="151"/>
      <c r="N411" s="151"/>
      <c r="O411" s="151"/>
      <c r="P411" s="209"/>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399999999999999">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1"/>
      <c r="L412" s="151"/>
      <c r="M412" s="151"/>
      <c r="N412" s="151"/>
      <c r="O412" s="151"/>
      <c r="P412" s="209"/>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399999999999999">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1"/>
      <c r="L413" s="151"/>
      <c r="M413" s="151"/>
      <c r="N413" s="151"/>
      <c r="O413" s="151"/>
      <c r="P413" s="209"/>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399999999999999">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1"/>
      <c r="L414" s="151"/>
      <c r="M414" s="151"/>
      <c r="N414" s="151"/>
      <c r="O414" s="151"/>
      <c r="P414" s="209"/>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399999999999999">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1"/>
      <c r="L415" s="151"/>
      <c r="M415" s="151"/>
      <c r="N415" s="151"/>
      <c r="O415" s="151"/>
      <c r="P415" s="209"/>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399999999999999">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1"/>
      <c r="L416" s="151"/>
      <c r="M416" s="151"/>
      <c r="N416" s="151"/>
      <c r="O416" s="151"/>
      <c r="P416" s="209"/>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399999999999999">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1"/>
      <c r="L417" s="151"/>
      <c r="M417" s="151"/>
      <c r="N417" s="151"/>
      <c r="O417" s="151"/>
      <c r="P417" s="209"/>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399999999999999">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1"/>
      <c r="L418" s="151"/>
      <c r="M418" s="151"/>
      <c r="N418" s="151"/>
      <c r="O418" s="151"/>
      <c r="P418" s="209"/>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399999999999999">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1"/>
      <c r="L419" s="151"/>
      <c r="M419" s="151"/>
      <c r="N419" s="151"/>
      <c r="O419" s="151"/>
      <c r="P419" s="209"/>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399999999999999">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1"/>
      <c r="L420" s="151"/>
      <c r="M420" s="151"/>
      <c r="N420" s="151"/>
      <c r="O420" s="151"/>
      <c r="P420" s="209"/>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399999999999999">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1"/>
      <c r="L421" s="151"/>
      <c r="M421" s="151"/>
      <c r="N421" s="151"/>
      <c r="O421" s="151"/>
      <c r="P421" s="209"/>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399999999999999">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1"/>
      <c r="L422" s="151"/>
      <c r="M422" s="151"/>
      <c r="N422" s="151"/>
      <c r="O422" s="151"/>
      <c r="P422" s="209"/>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399999999999999">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1"/>
      <c r="L423" s="151"/>
      <c r="M423" s="151"/>
      <c r="N423" s="151"/>
      <c r="O423" s="151"/>
      <c r="P423" s="209"/>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399999999999999">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1"/>
      <c r="L424" s="151"/>
      <c r="M424" s="151"/>
      <c r="N424" s="151"/>
      <c r="O424" s="151"/>
      <c r="P424" s="209"/>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399999999999999">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1"/>
      <c r="L425" s="151"/>
      <c r="M425" s="151"/>
      <c r="N425" s="151"/>
      <c r="O425" s="151"/>
      <c r="P425" s="209"/>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399999999999999">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1"/>
      <c r="L426" s="151"/>
      <c r="M426" s="151"/>
      <c r="N426" s="151"/>
      <c r="O426" s="151"/>
      <c r="P426" s="209"/>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399999999999999">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1"/>
      <c r="L427" s="151"/>
      <c r="M427" s="151"/>
      <c r="N427" s="151"/>
      <c r="O427" s="151"/>
      <c r="P427" s="209"/>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399999999999999">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1"/>
      <c r="L428" s="151"/>
      <c r="M428" s="151"/>
      <c r="N428" s="151"/>
      <c r="O428" s="151"/>
      <c r="P428" s="209"/>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399999999999999">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1"/>
      <c r="L429" s="151"/>
      <c r="M429" s="151"/>
      <c r="N429" s="151"/>
      <c r="O429" s="151"/>
      <c r="P429" s="209"/>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399999999999999">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1"/>
      <c r="L430" s="151"/>
      <c r="M430" s="151"/>
      <c r="N430" s="151"/>
      <c r="O430" s="151"/>
      <c r="P430" s="209"/>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399999999999999">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1"/>
      <c r="L431" s="151"/>
      <c r="M431" s="151"/>
      <c r="N431" s="151"/>
      <c r="O431" s="151"/>
      <c r="P431" s="209"/>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399999999999999">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1"/>
      <c r="L432" s="151"/>
      <c r="M432" s="151"/>
      <c r="N432" s="151"/>
      <c r="O432" s="151"/>
      <c r="P432" s="209"/>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399999999999999">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1"/>
      <c r="L433" s="151"/>
      <c r="M433" s="151"/>
      <c r="N433" s="151"/>
      <c r="O433" s="151"/>
      <c r="P433" s="209"/>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399999999999999">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1"/>
      <c r="L434" s="151"/>
      <c r="M434" s="151"/>
      <c r="N434" s="151"/>
      <c r="O434" s="151"/>
      <c r="P434" s="209"/>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399999999999999">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1"/>
      <c r="L435" s="151"/>
      <c r="M435" s="151"/>
      <c r="N435" s="151"/>
      <c r="O435" s="151"/>
      <c r="P435" s="209"/>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399999999999999">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1"/>
      <c r="L436" s="151"/>
      <c r="M436" s="151"/>
      <c r="N436" s="151"/>
      <c r="O436" s="151"/>
      <c r="P436" s="209"/>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399999999999999">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1"/>
      <c r="L437" s="151"/>
      <c r="M437" s="151"/>
      <c r="N437" s="151"/>
      <c r="O437" s="151"/>
      <c r="P437" s="209"/>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399999999999999">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1"/>
      <c r="L438" s="151"/>
      <c r="M438" s="151"/>
      <c r="N438" s="151"/>
      <c r="O438" s="151"/>
      <c r="P438" s="209"/>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399999999999999">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1"/>
      <c r="L439" s="151"/>
      <c r="M439" s="151"/>
      <c r="N439" s="151"/>
      <c r="O439" s="151"/>
      <c r="P439" s="209"/>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399999999999999">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1"/>
      <c r="L440" s="151"/>
      <c r="M440" s="151"/>
      <c r="N440" s="151"/>
      <c r="O440" s="151"/>
      <c r="P440" s="209"/>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399999999999999">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1"/>
      <c r="L441" s="151"/>
      <c r="M441" s="151"/>
      <c r="N441" s="151"/>
      <c r="O441" s="151"/>
      <c r="P441" s="209"/>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399999999999999">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1"/>
      <c r="L442" s="151"/>
      <c r="M442" s="151"/>
      <c r="N442" s="151"/>
      <c r="O442" s="151"/>
      <c r="P442" s="209"/>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399999999999999">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1"/>
      <c r="L443" s="151"/>
      <c r="M443" s="151"/>
      <c r="N443" s="151"/>
      <c r="O443" s="151"/>
      <c r="P443" s="209"/>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399999999999999">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1"/>
      <c r="L444" s="151"/>
      <c r="M444" s="151"/>
      <c r="N444" s="151"/>
      <c r="O444" s="151"/>
      <c r="P444" s="209"/>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399999999999999">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1"/>
      <c r="L445" s="151"/>
      <c r="M445" s="151"/>
      <c r="N445" s="151"/>
      <c r="O445" s="151"/>
      <c r="P445" s="209"/>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399999999999999">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1"/>
      <c r="L446" s="151"/>
      <c r="M446" s="151"/>
      <c r="N446" s="151"/>
      <c r="O446" s="151"/>
      <c r="P446" s="209"/>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399999999999999">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1"/>
      <c r="L447" s="151"/>
      <c r="M447" s="151"/>
      <c r="N447" s="151"/>
      <c r="O447" s="151"/>
      <c r="P447" s="209"/>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399999999999999">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1"/>
      <c r="L448" s="151"/>
      <c r="M448" s="151"/>
      <c r="N448" s="151"/>
      <c r="O448" s="151"/>
      <c r="P448" s="209"/>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399999999999999">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1"/>
      <c r="L449" s="151"/>
      <c r="M449" s="151"/>
      <c r="N449" s="151"/>
      <c r="O449" s="151"/>
      <c r="P449" s="209"/>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399999999999999">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1"/>
      <c r="L450" s="151"/>
      <c r="M450" s="151"/>
      <c r="N450" s="151"/>
      <c r="O450" s="151"/>
      <c r="P450" s="209"/>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399999999999999">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1"/>
      <c r="L451" s="151"/>
      <c r="M451" s="151"/>
      <c r="N451" s="151"/>
      <c r="O451" s="151"/>
      <c r="P451" s="209"/>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399999999999999">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1"/>
      <c r="L452" s="151"/>
      <c r="M452" s="151"/>
      <c r="N452" s="151"/>
      <c r="O452" s="151"/>
      <c r="P452" s="209"/>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399999999999999">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1"/>
      <c r="L453" s="151"/>
      <c r="M453" s="151"/>
      <c r="N453" s="151"/>
      <c r="O453" s="151"/>
      <c r="P453" s="209"/>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399999999999999">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1"/>
      <c r="L454" s="151"/>
      <c r="M454" s="151"/>
      <c r="N454" s="151"/>
      <c r="O454" s="151"/>
      <c r="P454" s="209"/>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399999999999999">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1"/>
      <c r="L455" s="151"/>
      <c r="M455" s="151"/>
      <c r="N455" s="151"/>
      <c r="O455" s="151"/>
      <c r="P455" s="209"/>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399999999999999">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1"/>
      <c r="L456" s="151"/>
      <c r="M456" s="151"/>
      <c r="N456" s="151"/>
      <c r="O456" s="151"/>
      <c r="P456" s="209"/>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399999999999999">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1"/>
      <c r="L457" s="151"/>
      <c r="M457" s="151"/>
      <c r="N457" s="151"/>
      <c r="O457" s="151"/>
      <c r="P457" s="209"/>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399999999999999">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1"/>
      <c r="L458" s="151"/>
      <c r="M458" s="151"/>
      <c r="N458" s="151"/>
      <c r="O458" s="151"/>
      <c r="P458" s="209"/>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399999999999999">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1"/>
      <c r="L459" s="151"/>
      <c r="M459" s="151"/>
      <c r="N459" s="151"/>
      <c r="O459" s="151"/>
      <c r="P459" s="209"/>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399999999999999">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1"/>
      <c r="L460" s="151"/>
      <c r="M460" s="151"/>
      <c r="N460" s="151"/>
      <c r="O460" s="151"/>
      <c r="P460" s="209"/>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399999999999999">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1"/>
      <c r="L461" s="151"/>
      <c r="M461" s="151"/>
      <c r="N461" s="151"/>
      <c r="O461" s="151"/>
      <c r="P461" s="209"/>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399999999999999">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1"/>
      <c r="L462" s="151"/>
      <c r="M462" s="151"/>
      <c r="N462" s="151"/>
      <c r="O462" s="151"/>
      <c r="P462" s="209"/>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399999999999999">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1"/>
      <c r="L463" s="151"/>
      <c r="M463" s="151"/>
      <c r="N463" s="151"/>
      <c r="O463" s="151"/>
      <c r="P463" s="209"/>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399999999999999">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1"/>
      <c r="L464" s="151"/>
      <c r="M464" s="151"/>
      <c r="N464" s="151"/>
      <c r="O464" s="151"/>
      <c r="P464" s="209"/>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399999999999999">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1"/>
      <c r="L465" s="151"/>
      <c r="M465" s="151"/>
      <c r="N465" s="151"/>
      <c r="O465" s="151"/>
      <c r="P465" s="209"/>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399999999999999">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1"/>
      <c r="L466" s="151"/>
      <c r="M466" s="151"/>
      <c r="N466" s="151"/>
      <c r="O466" s="151"/>
      <c r="P466" s="209"/>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399999999999999">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1"/>
      <c r="L467" s="151"/>
      <c r="M467" s="151"/>
      <c r="N467" s="151"/>
      <c r="O467" s="151"/>
      <c r="P467" s="209"/>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399999999999999">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1"/>
      <c r="L468" s="151"/>
      <c r="M468" s="151"/>
      <c r="N468" s="151"/>
      <c r="O468" s="151"/>
      <c r="P468" s="209"/>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399999999999999">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1"/>
      <c r="L469" s="151"/>
      <c r="M469" s="151"/>
      <c r="N469" s="151"/>
      <c r="O469" s="151"/>
      <c r="P469" s="209"/>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399999999999999">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1"/>
      <c r="L470" s="151"/>
      <c r="M470" s="151"/>
      <c r="N470" s="151"/>
      <c r="O470" s="151"/>
      <c r="P470" s="209"/>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399999999999999">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1"/>
      <c r="L471" s="151"/>
      <c r="M471" s="151"/>
      <c r="N471" s="151"/>
      <c r="O471" s="151"/>
      <c r="P471" s="209"/>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399999999999999">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1"/>
      <c r="L472" s="151"/>
      <c r="M472" s="151"/>
      <c r="N472" s="151"/>
      <c r="O472" s="151"/>
      <c r="P472" s="209"/>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399999999999999">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1"/>
      <c r="L473" s="151"/>
      <c r="M473" s="151"/>
      <c r="N473" s="151"/>
      <c r="O473" s="151"/>
      <c r="P473" s="209"/>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399999999999999">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1"/>
      <c r="L474" s="151"/>
      <c r="M474" s="151"/>
      <c r="N474" s="151"/>
      <c r="O474" s="151"/>
      <c r="P474" s="209"/>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399999999999999">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1"/>
      <c r="L475" s="151"/>
      <c r="M475" s="151"/>
      <c r="N475" s="151"/>
      <c r="O475" s="151"/>
      <c r="P475" s="209"/>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399999999999999">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1"/>
      <c r="L476" s="151"/>
      <c r="M476" s="151"/>
      <c r="N476" s="151"/>
      <c r="O476" s="151"/>
      <c r="P476" s="209"/>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399999999999999">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1"/>
      <c r="L477" s="151"/>
      <c r="M477" s="151"/>
      <c r="N477" s="151"/>
      <c r="O477" s="151"/>
      <c r="P477" s="209"/>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399999999999999">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1"/>
      <c r="L478" s="151"/>
      <c r="M478" s="151"/>
      <c r="N478" s="151"/>
      <c r="O478" s="151"/>
      <c r="P478" s="209"/>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399999999999999">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1"/>
      <c r="L479" s="151"/>
      <c r="M479" s="151"/>
      <c r="N479" s="151"/>
      <c r="O479" s="151"/>
      <c r="P479" s="209"/>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399999999999999">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1"/>
      <c r="L480" s="151"/>
      <c r="M480" s="151"/>
      <c r="N480" s="151"/>
      <c r="O480" s="151"/>
      <c r="P480" s="209"/>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399999999999999">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1"/>
      <c r="L481" s="151"/>
      <c r="M481" s="151"/>
      <c r="N481" s="151"/>
      <c r="O481" s="151"/>
      <c r="P481" s="209"/>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399999999999999">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1"/>
      <c r="L482" s="151"/>
      <c r="M482" s="151"/>
      <c r="N482" s="151"/>
      <c r="O482" s="151"/>
      <c r="P482" s="209"/>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399999999999999">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1"/>
      <c r="L483" s="151"/>
      <c r="M483" s="151"/>
      <c r="N483" s="151"/>
      <c r="O483" s="151"/>
      <c r="P483" s="209"/>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399999999999999">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1"/>
      <c r="L484" s="151"/>
      <c r="M484" s="151"/>
      <c r="N484" s="151"/>
      <c r="O484" s="151"/>
      <c r="P484" s="209"/>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399999999999999">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1"/>
      <c r="L485" s="151"/>
      <c r="M485" s="151"/>
      <c r="N485" s="151"/>
      <c r="O485" s="151"/>
      <c r="P485" s="209"/>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399999999999999">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1"/>
      <c r="L486" s="151"/>
      <c r="M486" s="151"/>
      <c r="N486" s="151"/>
      <c r="O486" s="151"/>
      <c r="P486" s="209"/>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399999999999999">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1"/>
      <c r="L487" s="151"/>
      <c r="M487" s="151"/>
      <c r="N487" s="151"/>
      <c r="O487" s="151"/>
      <c r="P487" s="209"/>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399999999999999">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1"/>
      <c r="L488" s="151"/>
      <c r="M488" s="151"/>
      <c r="N488" s="151"/>
      <c r="O488" s="151"/>
      <c r="P488" s="209"/>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399999999999999">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1"/>
      <c r="L489" s="151"/>
      <c r="M489" s="151"/>
      <c r="N489" s="151"/>
      <c r="O489" s="151"/>
      <c r="P489" s="209"/>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399999999999999">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1"/>
      <c r="L490" s="151"/>
      <c r="M490" s="151"/>
      <c r="N490" s="151"/>
      <c r="O490" s="151"/>
      <c r="P490" s="209"/>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399999999999999">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1"/>
      <c r="L491" s="151"/>
      <c r="M491" s="151"/>
      <c r="N491" s="151"/>
      <c r="O491" s="151"/>
      <c r="P491" s="209"/>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399999999999999">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1"/>
      <c r="L492" s="151"/>
      <c r="M492" s="151"/>
      <c r="N492" s="151"/>
      <c r="O492" s="151"/>
      <c r="P492" s="209"/>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399999999999999">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1"/>
      <c r="L493" s="151"/>
      <c r="M493" s="151"/>
      <c r="N493" s="151"/>
      <c r="O493" s="151"/>
      <c r="P493" s="209"/>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399999999999999">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1"/>
      <c r="L494" s="151"/>
      <c r="M494" s="151"/>
      <c r="N494" s="151"/>
      <c r="O494" s="151"/>
      <c r="P494" s="209"/>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399999999999999">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1"/>
      <c r="L495" s="151"/>
      <c r="M495" s="151"/>
      <c r="N495" s="151"/>
      <c r="O495" s="151"/>
      <c r="P495" s="209"/>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399999999999999">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1"/>
      <c r="L496" s="151"/>
      <c r="M496" s="151"/>
      <c r="N496" s="151"/>
      <c r="O496" s="151"/>
      <c r="P496" s="209"/>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399999999999999">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1"/>
      <c r="L497" s="151"/>
      <c r="M497" s="151"/>
      <c r="N497" s="151"/>
      <c r="O497" s="151"/>
      <c r="P497" s="209"/>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399999999999999">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1"/>
      <c r="L498" s="151"/>
      <c r="M498" s="151"/>
      <c r="N498" s="151"/>
      <c r="O498" s="151"/>
      <c r="P498" s="209"/>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399999999999999">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1"/>
      <c r="L499" s="151"/>
      <c r="M499" s="151"/>
      <c r="N499" s="151"/>
      <c r="O499" s="151"/>
      <c r="P499" s="209"/>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399999999999999">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1"/>
      <c r="L500" s="151"/>
      <c r="M500" s="151"/>
      <c r="N500" s="151"/>
      <c r="O500" s="151"/>
      <c r="P500" s="209"/>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399999999999999">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1"/>
      <c r="L501" s="151"/>
      <c r="M501" s="151"/>
      <c r="N501" s="151"/>
      <c r="O501" s="151"/>
      <c r="P501" s="209"/>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399999999999999">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1"/>
      <c r="L502" s="151"/>
      <c r="M502" s="151"/>
      <c r="N502" s="151"/>
      <c r="O502" s="151"/>
      <c r="P502" s="209"/>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399999999999999">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1"/>
      <c r="L503" s="151"/>
      <c r="M503" s="151"/>
      <c r="N503" s="151"/>
      <c r="O503" s="151"/>
      <c r="P503" s="209"/>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399999999999999">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1"/>
      <c r="L504" s="151"/>
      <c r="M504" s="151"/>
      <c r="N504" s="151"/>
      <c r="O504" s="151"/>
      <c r="P504" s="209"/>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399999999999999">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1"/>
      <c r="L505" s="151"/>
      <c r="M505" s="151"/>
      <c r="N505" s="151"/>
      <c r="O505" s="151"/>
      <c r="P505" s="209"/>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399999999999999">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1"/>
      <c r="L506" s="151"/>
      <c r="M506" s="151"/>
      <c r="N506" s="151"/>
      <c r="O506" s="151"/>
      <c r="P506" s="209"/>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399999999999999">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1"/>
      <c r="L507" s="151"/>
      <c r="M507" s="151"/>
      <c r="N507" s="151"/>
      <c r="O507" s="151"/>
      <c r="P507" s="209"/>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399999999999999">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1"/>
      <c r="L508" s="151"/>
      <c r="M508" s="151"/>
      <c r="N508" s="151"/>
      <c r="O508" s="151"/>
      <c r="P508" s="209"/>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399999999999999">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1"/>
      <c r="L509" s="151"/>
      <c r="M509" s="151"/>
      <c r="N509" s="151"/>
      <c r="O509" s="151"/>
      <c r="P509" s="209"/>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399999999999999">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1"/>
      <c r="L510" s="151"/>
      <c r="M510" s="151"/>
      <c r="N510" s="151"/>
      <c r="O510" s="151"/>
      <c r="P510" s="209"/>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399999999999999">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1"/>
      <c r="L511" s="151"/>
      <c r="M511" s="151"/>
      <c r="N511" s="151"/>
      <c r="O511" s="151"/>
      <c r="P511" s="209"/>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399999999999999">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1"/>
      <c r="L512" s="151"/>
      <c r="M512" s="151"/>
      <c r="N512" s="151"/>
      <c r="O512" s="151"/>
      <c r="P512" s="209"/>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399999999999999">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1"/>
      <c r="L513" s="151"/>
      <c r="M513" s="151"/>
      <c r="N513" s="151"/>
      <c r="O513" s="151"/>
      <c r="P513" s="209"/>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399999999999999">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1"/>
      <c r="L514" s="151"/>
      <c r="M514" s="151"/>
      <c r="N514" s="151"/>
      <c r="O514" s="151"/>
      <c r="P514" s="209"/>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399999999999999">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1"/>
      <c r="L515" s="151"/>
      <c r="M515" s="151"/>
      <c r="N515" s="151"/>
      <c r="O515" s="151"/>
      <c r="P515" s="209"/>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399999999999999">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1"/>
      <c r="L516" s="151"/>
      <c r="M516" s="151"/>
      <c r="N516" s="151"/>
      <c r="O516" s="151"/>
      <c r="P516" s="209"/>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399999999999999">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1"/>
      <c r="L517" s="151"/>
      <c r="M517" s="151"/>
      <c r="N517" s="151"/>
      <c r="O517" s="151"/>
      <c r="P517" s="209"/>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399999999999999">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1"/>
      <c r="L518" s="151"/>
      <c r="M518" s="151"/>
      <c r="N518" s="151"/>
      <c r="O518" s="151"/>
      <c r="P518" s="209"/>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399999999999999">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1"/>
      <c r="L519" s="151"/>
      <c r="M519" s="151"/>
      <c r="N519" s="151"/>
      <c r="O519" s="151"/>
      <c r="P519" s="209"/>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399999999999999">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1"/>
      <c r="L520" s="151"/>
      <c r="M520" s="151"/>
      <c r="N520" s="151"/>
      <c r="O520" s="151"/>
      <c r="P520" s="209"/>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399999999999999">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1"/>
      <c r="L521" s="151"/>
      <c r="M521" s="151"/>
      <c r="N521" s="151"/>
      <c r="O521" s="151"/>
      <c r="P521" s="209"/>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399999999999999">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1"/>
      <c r="L522" s="151"/>
      <c r="M522" s="151"/>
      <c r="N522" s="151"/>
      <c r="O522" s="151"/>
      <c r="P522" s="209"/>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399999999999999">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1"/>
      <c r="L523" s="151"/>
      <c r="M523" s="151"/>
      <c r="N523" s="151"/>
      <c r="O523" s="151"/>
      <c r="P523" s="209"/>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399999999999999">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1"/>
      <c r="L524" s="151"/>
      <c r="M524" s="151"/>
      <c r="N524" s="151"/>
      <c r="O524" s="151"/>
      <c r="P524" s="209"/>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399999999999999">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1"/>
      <c r="L525" s="151"/>
      <c r="M525" s="151"/>
      <c r="N525" s="151"/>
      <c r="O525" s="151"/>
      <c r="P525" s="209"/>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399999999999999">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1"/>
      <c r="L526" s="151"/>
      <c r="M526" s="151"/>
      <c r="N526" s="151"/>
      <c r="O526" s="151"/>
      <c r="P526" s="209"/>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399999999999999">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1"/>
      <c r="L527" s="151"/>
      <c r="M527" s="151"/>
      <c r="N527" s="151"/>
      <c r="O527" s="151"/>
      <c r="P527" s="209"/>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399999999999999">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1"/>
      <c r="L528" s="151"/>
      <c r="M528" s="151"/>
      <c r="N528" s="151"/>
      <c r="O528" s="151"/>
      <c r="P528" s="209"/>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399999999999999">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1"/>
      <c r="L529" s="151"/>
      <c r="M529" s="151"/>
      <c r="N529" s="151"/>
      <c r="O529" s="151"/>
      <c r="P529" s="209"/>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399999999999999">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1"/>
      <c r="L530" s="151"/>
      <c r="M530" s="151"/>
      <c r="N530" s="151"/>
      <c r="O530" s="151"/>
      <c r="P530" s="209"/>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399999999999999">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1"/>
      <c r="L531" s="151"/>
      <c r="M531" s="151"/>
      <c r="N531" s="151"/>
      <c r="O531" s="151"/>
      <c r="P531" s="209"/>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399999999999999">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1"/>
      <c r="L532" s="151"/>
      <c r="M532" s="151"/>
      <c r="N532" s="151"/>
      <c r="O532" s="151"/>
      <c r="P532" s="209"/>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399999999999999">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1"/>
      <c r="L533" s="151"/>
      <c r="M533" s="151"/>
      <c r="N533" s="151"/>
      <c r="O533" s="151"/>
      <c r="P533" s="209"/>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399999999999999">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1"/>
      <c r="L534" s="151"/>
      <c r="M534" s="151"/>
      <c r="N534" s="151"/>
      <c r="O534" s="151"/>
      <c r="P534" s="209"/>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399999999999999">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1"/>
      <c r="L535" s="151"/>
      <c r="M535" s="151"/>
      <c r="N535" s="151"/>
      <c r="O535" s="151"/>
      <c r="P535" s="209"/>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399999999999999">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1"/>
      <c r="L536" s="151"/>
      <c r="M536" s="151"/>
      <c r="N536" s="151"/>
      <c r="O536" s="151"/>
      <c r="P536" s="209"/>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399999999999999">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1"/>
      <c r="L537" s="151"/>
      <c r="M537" s="151"/>
      <c r="N537" s="151"/>
      <c r="O537" s="151"/>
      <c r="P537" s="209"/>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399999999999999">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1"/>
      <c r="L538" s="151"/>
      <c r="M538" s="151"/>
      <c r="N538" s="151"/>
      <c r="O538" s="151"/>
      <c r="P538" s="209"/>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399999999999999">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1"/>
      <c r="L539" s="151"/>
      <c r="M539" s="151"/>
      <c r="N539" s="151"/>
      <c r="O539" s="151"/>
      <c r="P539" s="209"/>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399999999999999">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1"/>
      <c r="L540" s="151"/>
      <c r="M540" s="151"/>
      <c r="N540" s="151"/>
      <c r="O540" s="151"/>
      <c r="P540" s="209"/>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399999999999999">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1"/>
      <c r="L541" s="151"/>
      <c r="M541" s="151"/>
      <c r="N541" s="151"/>
      <c r="O541" s="151"/>
      <c r="P541" s="209"/>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399999999999999">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1"/>
      <c r="L542" s="151"/>
      <c r="M542" s="151"/>
      <c r="N542" s="151"/>
      <c r="O542" s="151"/>
      <c r="P542" s="209"/>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399999999999999">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1"/>
      <c r="L543" s="151"/>
      <c r="M543" s="151"/>
      <c r="N543" s="151"/>
      <c r="O543" s="151"/>
      <c r="P543" s="209"/>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399999999999999">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1"/>
      <c r="L544" s="151"/>
      <c r="M544" s="151"/>
      <c r="N544" s="151"/>
      <c r="O544" s="151"/>
      <c r="P544" s="209"/>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399999999999999">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1"/>
      <c r="L545" s="151"/>
      <c r="M545" s="151"/>
      <c r="N545" s="151"/>
      <c r="O545" s="151"/>
      <c r="P545" s="209"/>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399999999999999">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1"/>
      <c r="L546" s="151"/>
      <c r="M546" s="151"/>
      <c r="N546" s="151"/>
      <c r="O546" s="151"/>
      <c r="P546" s="209"/>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399999999999999">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1"/>
      <c r="L547" s="151"/>
      <c r="M547" s="151"/>
      <c r="N547" s="151"/>
      <c r="O547" s="151"/>
      <c r="P547" s="209"/>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399999999999999">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1"/>
      <c r="L548" s="151"/>
      <c r="M548" s="151"/>
      <c r="N548" s="151"/>
      <c r="O548" s="151"/>
      <c r="P548" s="209"/>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399999999999999">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1"/>
      <c r="L549" s="151"/>
      <c r="M549" s="151"/>
      <c r="N549" s="151"/>
      <c r="O549" s="151"/>
      <c r="P549" s="209"/>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399999999999999">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1"/>
      <c r="L550" s="151"/>
      <c r="M550" s="151"/>
      <c r="N550" s="151"/>
      <c r="O550" s="151"/>
      <c r="P550" s="209"/>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399999999999999">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1"/>
      <c r="L551" s="151"/>
      <c r="M551" s="151"/>
      <c r="N551" s="151"/>
      <c r="O551" s="151"/>
      <c r="P551" s="209"/>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399999999999999">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1"/>
      <c r="L552" s="151"/>
      <c r="M552" s="151"/>
      <c r="N552" s="151"/>
      <c r="O552" s="151"/>
      <c r="P552" s="209"/>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399999999999999">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1"/>
      <c r="L553" s="151"/>
      <c r="M553" s="151"/>
      <c r="N553" s="151"/>
      <c r="O553" s="151"/>
      <c r="P553" s="209"/>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399999999999999">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1"/>
      <c r="L554" s="151"/>
      <c r="M554" s="151"/>
      <c r="N554" s="151"/>
      <c r="O554" s="151"/>
      <c r="P554" s="209"/>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399999999999999">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1"/>
      <c r="L555" s="151"/>
      <c r="M555" s="151"/>
      <c r="N555" s="151"/>
      <c r="O555" s="151"/>
      <c r="P555" s="209"/>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399999999999999">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1"/>
      <c r="L556" s="151"/>
      <c r="M556" s="151"/>
      <c r="N556" s="151"/>
      <c r="O556" s="151"/>
      <c r="P556" s="209"/>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399999999999999">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1"/>
      <c r="L557" s="151"/>
      <c r="M557" s="151"/>
      <c r="N557" s="151"/>
      <c r="O557" s="151"/>
      <c r="P557" s="209"/>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399999999999999">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1"/>
      <c r="L558" s="151"/>
      <c r="M558" s="151"/>
      <c r="N558" s="151"/>
      <c r="O558" s="151"/>
      <c r="P558" s="209"/>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399999999999999">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1"/>
      <c r="L559" s="151"/>
      <c r="M559" s="151"/>
      <c r="N559" s="151"/>
      <c r="O559" s="151"/>
      <c r="P559" s="209"/>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399999999999999">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1"/>
      <c r="L560" s="151"/>
      <c r="M560" s="151"/>
      <c r="N560" s="151"/>
      <c r="O560" s="151"/>
      <c r="P560" s="209"/>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399999999999999">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1"/>
      <c r="L561" s="151"/>
      <c r="M561" s="151"/>
      <c r="N561" s="151"/>
      <c r="O561" s="151"/>
      <c r="P561" s="209"/>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399999999999999">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1"/>
      <c r="L562" s="151"/>
      <c r="M562" s="151"/>
      <c r="N562" s="151"/>
      <c r="O562" s="151"/>
      <c r="P562" s="209"/>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399999999999999">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1"/>
      <c r="L563" s="151"/>
      <c r="M563" s="151"/>
      <c r="N563" s="151"/>
      <c r="O563" s="151"/>
      <c r="P563" s="209"/>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399999999999999">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1"/>
      <c r="L564" s="151"/>
      <c r="M564" s="151"/>
      <c r="N564" s="151"/>
      <c r="O564" s="151"/>
      <c r="P564" s="209"/>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399999999999999">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1"/>
      <c r="L565" s="151"/>
      <c r="M565" s="151"/>
      <c r="N565" s="151"/>
      <c r="O565" s="151"/>
      <c r="P565" s="209"/>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399999999999999">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1"/>
      <c r="L566" s="151"/>
      <c r="M566" s="151"/>
      <c r="N566" s="151"/>
      <c r="O566" s="151"/>
      <c r="P566" s="209"/>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399999999999999">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1"/>
      <c r="L567" s="151"/>
      <c r="M567" s="151"/>
      <c r="N567" s="151"/>
      <c r="O567" s="151"/>
      <c r="P567" s="209"/>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399999999999999">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1"/>
      <c r="L568" s="151"/>
      <c r="M568" s="151"/>
      <c r="N568" s="151"/>
      <c r="O568" s="151"/>
      <c r="P568" s="209"/>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399999999999999">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1"/>
      <c r="L569" s="151"/>
      <c r="M569" s="151"/>
      <c r="N569" s="151"/>
      <c r="O569" s="151"/>
      <c r="P569" s="209"/>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399999999999999">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1"/>
      <c r="L570" s="151"/>
      <c r="M570" s="151"/>
      <c r="N570" s="151"/>
      <c r="O570" s="151"/>
      <c r="P570" s="209"/>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399999999999999">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1"/>
      <c r="L571" s="151"/>
      <c r="M571" s="151"/>
      <c r="N571" s="151"/>
      <c r="O571" s="151"/>
      <c r="P571" s="209"/>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399999999999999">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1"/>
      <c r="L572" s="151"/>
      <c r="M572" s="151"/>
      <c r="N572" s="151"/>
      <c r="O572" s="151"/>
      <c r="P572" s="209"/>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399999999999999">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1"/>
      <c r="L573" s="151"/>
      <c r="M573" s="151"/>
      <c r="N573" s="151"/>
      <c r="O573" s="151"/>
      <c r="P573" s="209"/>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399999999999999">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1"/>
      <c r="L574" s="151"/>
      <c r="M574" s="151"/>
      <c r="N574" s="151"/>
      <c r="O574" s="151"/>
      <c r="P574" s="209"/>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399999999999999">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1"/>
      <c r="L575" s="151"/>
      <c r="M575" s="151"/>
      <c r="N575" s="151"/>
      <c r="O575" s="151"/>
      <c r="P575" s="209"/>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399999999999999">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1"/>
      <c r="L576" s="151"/>
      <c r="M576" s="151"/>
      <c r="N576" s="151"/>
      <c r="O576" s="151"/>
      <c r="P576" s="209"/>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399999999999999">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1"/>
      <c r="L577" s="151"/>
      <c r="M577" s="151"/>
      <c r="N577" s="151"/>
      <c r="O577" s="151"/>
      <c r="P577" s="209"/>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399999999999999">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1"/>
      <c r="L578" s="151"/>
      <c r="M578" s="151"/>
      <c r="N578" s="151"/>
      <c r="O578" s="151"/>
      <c r="P578" s="209"/>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399999999999999">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1"/>
      <c r="L579" s="151"/>
      <c r="M579" s="151"/>
      <c r="N579" s="151"/>
      <c r="O579" s="151"/>
      <c r="P579" s="209"/>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399999999999999">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1"/>
      <c r="L580" s="151"/>
      <c r="M580" s="151"/>
      <c r="N580" s="151"/>
      <c r="O580" s="151"/>
      <c r="P580" s="209"/>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399999999999999">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1"/>
      <c r="L581" s="151"/>
      <c r="M581" s="151"/>
      <c r="N581" s="151"/>
      <c r="O581" s="151"/>
      <c r="P581" s="209"/>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399999999999999">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1"/>
      <c r="L582" s="151"/>
      <c r="M582" s="151"/>
      <c r="N582" s="151"/>
      <c r="O582" s="151"/>
      <c r="P582" s="209"/>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399999999999999">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1"/>
      <c r="L583" s="151"/>
      <c r="M583" s="151"/>
      <c r="N583" s="151"/>
      <c r="O583" s="151"/>
      <c r="P583" s="209"/>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399999999999999">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1"/>
      <c r="L584" s="151"/>
      <c r="M584" s="151"/>
      <c r="N584" s="151"/>
      <c r="O584" s="151"/>
      <c r="P584" s="209"/>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399999999999999">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1"/>
      <c r="L585" s="151"/>
      <c r="M585" s="151"/>
      <c r="N585" s="151"/>
      <c r="O585" s="151"/>
      <c r="P585" s="209"/>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399999999999999">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1"/>
      <c r="L586" s="151"/>
      <c r="M586" s="151"/>
      <c r="N586" s="151"/>
      <c r="O586" s="151"/>
      <c r="P586" s="209"/>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399999999999999">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1"/>
      <c r="L587" s="151"/>
      <c r="M587" s="151"/>
      <c r="N587" s="151"/>
      <c r="O587" s="151"/>
      <c r="P587" s="209"/>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399999999999999">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1"/>
      <c r="L588" s="151"/>
      <c r="M588" s="151"/>
      <c r="N588" s="151"/>
      <c r="O588" s="151"/>
      <c r="P588" s="209"/>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399999999999999">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1"/>
      <c r="L589" s="151"/>
      <c r="M589" s="151"/>
      <c r="N589" s="151"/>
      <c r="O589" s="151"/>
      <c r="P589" s="209"/>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399999999999999">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1"/>
      <c r="L590" s="151"/>
      <c r="M590" s="151"/>
      <c r="N590" s="151"/>
      <c r="O590" s="151"/>
      <c r="P590" s="209"/>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399999999999999">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1"/>
      <c r="L591" s="151"/>
      <c r="M591" s="151"/>
      <c r="N591" s="151"/>
      <c r="O591" s="151"/>
      <c r="P591" s="209"/>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399999999999999">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1"/>
      <c r="L592" s="151"/>
      <c r="M592" s="151"/>
      <c r="N592" s="151"/>
      <c r="O592" s="151"/>
      <c r="P592" s="209"/>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399999999999999">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1"/>
      <c r="L593" s="151"/>
      <c r="M593" s="151"/>
      <c r="N593" s="151"/>
      <c r="O593" s="151"/>
      <c r="P593" s="209"/>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399999999999999">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1"/>
      <c r="L594" s="151"/>
      <c r="M594" s="151"/>
      <c r="N594" s="151"/>
      <c r="O594" s="151"/>
      <c r="P594" s="209"/>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399999999999999">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1"/>
      <c r="L595" s="151"/>
      <c r="M595" s="151"/>
      <c r="N595" s="151"/>
      <c r="O595" s="151"/>
      <c r="P595" s="209"/>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399999999999999">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1"/>
      <c r="L596" s="151"/>
      <c r="M596" s="151"/>
      <c r="N596" s="151"/>
      <c r="O596" s="151"/>
      <c r="P596" s="209"/>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399999999999999">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1"/>
      <c r="L597" s="151"/>
      <c r="M597" s="151"/>
      <c r="N597" s="151"/>
      <c r="O597" s="151"/>
      <c r="P597" s="209"/>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399999999999999">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1"/>
      <c r="L598" s="151"/>
      <c r="M598" s="151"/>
      <c r="N598" s="151"/>
      <c r="O598" s="151"/>
      <c r="P598" s="209"/>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399999999999999">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1"/>
      <c r="L599" s="151"/>
      <c r="M599" s="151"/>
      <c r="N599" s="151"/>
      <c r="O599" s="151"/>
      <c r="P599" s="209"/>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399999999999999">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1"/>
      <c r="L600" s="151"/>
      <c r="M600" s="151"/>
      <c r="N600" s="151"/>
      <c r="O600" s="151"/>
      <c r="P600" s="209"/>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399999999999999">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1"/>
      <c r="L601" s="151"/>
      <c r="M601" s="151"/>
      <c r="N601" s="151"/>
      <c r="O601" s="151"/>
      <c r="P601" s="209"/>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399999999999999">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1"/>
      <c r="L602" s="151"/>
      <c r="M602" s="151"/>
      <c r="N602" s="151"/>
      <c r="O602" s="151"/>
      <c r="P602" s="209"/>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399999999999999">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1"/>
      <c r="L603" s="151"/>
      <c r="M603" s="151"/>
      <c r="N603" s="151"/>
      <c r="O603" s="151"/>
      <c r="P603" s="209"/>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399999999999999">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1"/>
      <c r="L604" s="151"/>
      <c r="M604" s="151"/>
      <c r="N604" s="151"/>
      <c r="O604" s="151"/>
      <c r="P604" s="209"/>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399999999999999">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1"/>
      <c r="L605" s="151"/>
      <c r="M605" s="151"/>
      <c r="N605" s="151"/>
      <c r="O605" s="151"/>
      <c r="P605" s="209"/>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399999999999999">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1"/>
      <c r="L606" s="151"/>
      <c r="M606" s="151"/>
      <c r="N606" s="151"/>
      <c r="O606" s="151"/>
      <c r="P606" s="209"/>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399999999999999">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1"/>
      <c r="L607" s="151"/>
      <c r="M607" s="151"/>
      <c r="N607" s="151"/>
      <c r="O607" s="151"/>
      <c r="P607" s="209"/>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399999999999999">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1"/>
      <c r="L608" s="151"/>
      <c r="M608" s="151"/>
      <c r="N608" s="151"/>
      <c r="O608" s="151"/>
      <c r="P608" s="209"/>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399999999999999">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1"/>
      <c r="L609" s="151"/>
      <c r="M609" s="151"/>
      <c r="N609" s="151"/>
      <c r="O609" s="151"/>
      <c r="P609" s="209"/>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399999999999999">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1"/>
      <c r="L610" s="151"/>
      <c r="M610" s="151"/>
      <c r="N610" s="151"/>
      <c r="O610" s="151"/>
      <c r="P610" s="209"/>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399999999999999">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1"/>
      <c r="L611" s="151"/>
      <c r="M611" s="151"/>
      <c r="N611" s="151"/>
      <c r="O611" s="151"/>
      <c r="P611" s="209"/>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399999999999999">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1"/>
      <c r="L612" s="151"/>
      <c r="M612" s="151"/>
      <c r="N612" s="151"/>
      <c r="O612" s="151"/>
      <c r="P612" s="209"/>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399999999999999">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1"/>
      <c r="L613" s="151"/>
      <c r="M613" s="151"/>
      <c r="N613" s="151"/>
      <c r="O613" s="151"/>
      <c r="P613" s="209"/>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399999999999999">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1"/>
      <c r="L614" s="151"/>
      <c r="M614" s="151"/>
      <c r="N614" s="151"/>
      <c r="O614" s="151"/>
      <c r="P614" s="209"/>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399999999999999">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1"/>
      <c r="L615" s="151"/>
      <c r="M615" s="151"/>
      <c r="N615" s="151"/>
      <c r="O615" s="151"/>
      <c r="P615" s="209"/>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399999999999999">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1"/>
      <c r="L616" s="151"/>
      <c r="M616" s="151"/>
      <c r="N616" s="151"/>
      <c r="O616" s="151"/>
      <c r="P616" s="209"/>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399999999999999">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1"/>
      <c r="L617" s="151"/>
      <c r="M617" s="151"/>
      <c r="N617" s="151"/>
      <c r="O617" s="151"/>
      <c r="P617" s="209"/>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399999999999999">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1"/>
      <c r="L618" s="151"/>
      <c r="M618" s="151"/>
      <c r="N618" s="151"/>
      <c r="O618" s="151"/>
      <c r="P618" s="209"/>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399999999999999">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1"/>
      <c r="L619" s="151"/>
      <c r="M619" s="151"/>
      <c r="N619" s="151"/>
      <c r="O619" s="151"/>
      <c r="P619" s="209"/>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399999999999999">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1"/>
      <c r="L620" s="151"/>
      <c r="M620" s="151"/>
      <c r="N620" s="151"/>
      <c r="O620" s="151"/>
      <c r="P620" s="209"/>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399999999999999">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1"/>
      <c r="L621" s="151"/>
      <c r="M621" s="151"/>
      <c r="N621" s="151"/>
      <c r="O621" s="151"/>
      <c r="P621" s="209"/>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399999999999999">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1"/>
      <c r="L622" s="151"/>
      <c r="M622" s="151"/>
      <c r="N622" s="151"/>
      <c r="O622" s="151"/>
      <c r="P622" s="209"/>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399999999999999">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1"/>
      <c r="L623" s="151"/>
      <c r="M623" s="151"/>
      <c r="N623" s="151"/>
      <c r="O623" s="151"/>
      <c r="P623" s="209"/>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399999999999999">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1"/>
      <c r="L624" s="151"/>
      <c r="M624" s="151"/>
      <c r="N624" s="151"/>
      <c r="O624" s="151"/>
      <c r="P624" s="209"/>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399999999999999">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1"/>
      <c r="L625" s="151"/>
      <c r="M625" s="151"/>
      <c r="N625" s="151"/>
      <c r="O625" s="151"/>
      <c r="P625" s="209"/>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399999999999999">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1"/>
      <c r="L626" s="151"/>
      <c r="M626" s="151"/>
      <c r="N626" s="151"/>
      <c r="O626" s="151"/>
      <c r="P626" s="209"/>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399999999999999">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1"/>
      <c r="L627" s="151"/>
      <c r="M627" s="151"/>
      <c r="N627" s="151"/>
      <c r="O627" s="151"/>
      <c r="P627" s="209"/>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399999999999999">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1"/>
      <c r="L628" s="151"/>
      <c r="M628" s="151"/>
      <c r="N628" s="151"/>
      <c r="O628" s="151"/>
      <c r="P628" s="209"/>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399999999999999">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1"/>
      <c r="L629" s="151"/>
      <c r="M629" s="151"/>
      <c r="N629" s="151"/>
      <c r="O629" s="151"/>
      <c r="P629" s="209"/>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399999999999999">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1"/>
      <c r="L630" s="151"/>
      <c r="M630" s="151"/>
      <c r="N630" s="151"/>
      <c r="O630" s="151"/>
      <c r="P630" s="209"/>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399999999999999">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1"/>
      <c r="L631" s="151"/>
      <c r="M631" s="151"/>
      <c r="N631" s="151"/>
      <c r="O631" s="151"/>
      <c r="P631" s="209"/>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399999999999999">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1"/>
      <c r="L632" s="151"/>
      <c r="M632" s="151"/>
      <c r="N632" s="151"/>
      <c r="O632" s="151"/>
      <c r="P632" s="209"/>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399999999999999">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1"/>
      <c r="L633" s="151"/>
      <c r="M633" s="151"/>
      <c r="N633" s="151"/>
      <c r="O633" s="151"/>
      <c r="P633" s="209"/>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399999999999999">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1"/>
      <c r="L634" s="151"/>
      <c r="M634" s="151"/>
      <c r="N634" s="151"/>
      <c r="O634" s="151"/>
      <c r="P634" s="209"/>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399999999999999">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1"/>
      <c r="L635" s="151"/>
      <c r="M635" s="151"/>
      <c r="N635" s="151"/>
      <c r="O635" s="151"/>
      <c r="P635" s="209"/>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399999999999999">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1"/>
      <c r="L636" s="151"/>
      <c r="M636" s="151"/>
      <c r="N636" s="151"/>
      <c r="O636" s="151"/>
      <c r="P636" s="209"/>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399999999999999">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1"/>
      <c r="L637" s="151"/>
      <c r="M637" s="151"/>
      <c r="N637" s="151"/>
      <c r="O637" s="151"/>
      <c r="P637" s="209"/>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399999999999999">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1"/>
      <c r="L638" s="151"/>
      <c r="M638" s="151"/>
      <c r="N638" s="151"/>
      <c r="O638" s="151"/>
      <c r="P638" s="209"/>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399999999999999">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1"/>
      <c r="L639" s="151"/>
      <c r="M639" s="151"/>
      <c r="N639" s="151"/>
      <c r="O639" s="151"/>
      <c r="P639" s="209"/>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399999999999999">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1"/>
      <c r="L640" s="151"/>
      <c r="M640" s="151"/>
      <c r="N640" s="151"/>
      <c r="O640" s="151"/>
      <c r="P640" s="209"/>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399999999999999">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1"/>
      <c r="L641" s="151"/>
      <c r="M641" s="151"/>
      <c r="N641" s="151"/>
      <c r="O641" s="151"/>
      <c r="P641" s="209"/>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399999999999999">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1"/>
      <c r="L642" s="151"/>
      <c r="M642" s="151"/>
      <c r="N642" s="151"/>
      <c r="O642" s="151"/>
      <c r="P642" s="209"/>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399999999999999">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1"/>
      <c r="L643" s="151"/>
      <c r="M643" s="151"/>
      <c r="N643" s="151"/>
      <c r="O643" s="151"/>
      <c r="P643" s="209"/>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399999999999999">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1"/>
      <c r="L644" s="151"/>
      <c r="M644" s="151"/>
      <c r="N644" s="151"/>
      <c r="O644" s="151"/>
      <c r="P644" s="209"/>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399999999999999">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1"/>
      <c r="L645" s="151"/>
      <c r="M645" s="151"/>
      <c r="N645" s="151"/>
      <c r="O645" s="151"/>
      <c r="P645" s="209"/>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399999999999999">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1"/>
      <c r="L646" s="151"/>
      <c r="M646" s="151"/>
      <c r="N646" s="151"/>
      <c r="O646" s="151"/>
      <c r="P646" s="209"/>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399999999999999">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1"/>
      <c r="L647" s="151"/>
      <c r="M647" s="151"/>
      <c r="N647" s="151"/>
      <c r="O647" s="151"/>
      <c r="P647" s="209"/>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399999999999999">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1"/>
      <c r="L648" s="151"/>
      <c r="M648" s="151"/>
      <c r="N648" s="151"/>
      <c r="O648" s="151"/>
      <c r="P648" s="209"/>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399999999999999">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1"/>
      <c r="L649" s="151"/>
      <c r="M649" s="151"/>
      <c r="N649" s="151"/>
      <c r="O649" s="151"/>
      <c r="P649" s="209"/>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399999999999999">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1"/>
      <c r="L650" s="151"/>
      <c r="M650" s="151"/>
      <c r="N650" s="151"/>
      <c r="O650" s="151"/>
      <c r="P650" s="209"/>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399999999999999">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1"/>
      <c r="L651" s="151"/>
      <c r="M651" s="151"/>
      <c r="N651" s="151"/>
      <c r="O651" s="151"/>
      <c r="P651" s="209"/>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399999999999999">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1"/>
      <c r="L652" s="151"/>
      <c r="M652" s="151"/>
      <c r="N652" s="151"/>
      <c r="O652" s="151"/>
      <c r="P652" s="209"/>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399999999999999">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1"/>
      <c r="L653" s="151"/>
      <c r="M653" s="151"/>
      <c r="N653" s="151"/>
      <c r="O653" s="151"/>
      <c r="P653" s="209"/>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399999999999999">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1"/>
      <c r="L654" s="151"/>
      <c r="M654" s="151"/>
      <c r="N654" s="151"/>
      <c r="O654" s="151"/>
      <c r="P654" s="209"/>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399999999999999">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1"/>
      <c r="L655" s="151"/>
      <c r="M655" s="151"/>
      <c r="N655" s="151"/>
      <c r="O655" s="151"/>
      <c r="P655" s="209"/>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399999999999999">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1"/>
      <c r="L656" s="151"/>
      <c r="M656" s="151"/>
      <c r="N656" s="151"/>
      <c r="O656" s="151"/>
      <c r="P656" s="209"/>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399999999999999">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1"/>
      <c r="L657" s="151"/>
      <c r="M657" s="151"/>
      <c r="N657" s="151"/>
      <c r="O657" s="151"/>
      <c r="P657" s="209"/>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399999999999999">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1"/>
      <c r="L658" s="151"/>
      <c r="M658" s="151"/>
      <c r="N658" s="151"/>
      <c r="O658" s="151"/>
      <c r="P658" s="209"/>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399999999999999">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1"/>
      <c r="L659" s="151"/>
      <c r="M659" s="151"/>
      <c r="N659" s="151"/>
      <c r="O659" s="151"/>
      <c r="P659" s="209"/>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399999999999999">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1"/>
      <c r="L660" s="151"/>
      <c r="M660" s="151"/>
      <c r="N660" s="151"/>
      <c r="O660" s="151"/>
      <c r="P660" s="209"/>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399999999999999">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1"/>
      <c r="L661" s="151"/>
      <c r="M661" s="151"/>
      <c r="N661" s="151"/>
      <c r="O661" s="151"/>
      <c r="P661" s="209"/>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399999999999999">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1"/>
      <c r="L662" s="151"/>
      <c r="M662" s="151"/>
      <c r="N662" s="151"/>
      <c r="O662" s="151"/>
      <c r="P662" s="209"/>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399999999999999">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1"/>
      <c r="L663" s="151"/>
      <c r="M663" s="151"/>
      <c r="N663" s="151"/>
      <c r="O663" s="151"/>
      <c r="P663" s="209"/>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399999999999999">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1"/>
      <c r="L664" s="151"/>
      <c r="M664" s="151"/>
      <c r="N664" s="151"/>
      <c r="O664" s="151"/>
      <c r="P664" s="209"/>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399999999999999">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1"/>
      <c r="L665" s="151"/>
      <c r="M665" s="151"/>
      <c r="N665" s="151"/>
      <c r="O665" s="151"/>
      <c r="P665" s="209"/>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399999999999999">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1"/>
      <c r="L666" s="151"/>
      <c r="M666" s="151"/>
      <c r="N666" s="151"/>
      <c r="O666" s="151"/>
      <c r="P666" s="209"/>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399999999999999">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1"/>
      <c r="L667" s="151"/>
      <c r="M667" s="151"/>
      <c r="N667" s="151"/>
      <c r="O667" s="151"/>
      <c r="P667" s="209"/>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399999999999999">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1"/>
      <c r="L668" s="151"/>
      <c r="M668" s="151"/>
      <c r="N668" s="151"/>
      <c r="O668" s="151"/>
      <c r="P668" s="209"/>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399999999999999">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1"/>
      <c r="L669" s="151"/>
      <c r="M669" s="151"/>
      <c r="N669" s="151"/>
      <c r="O669" s="151"/>
      <c r="P669" s="209"/>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399999999999999">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1"/>
      <c r="L670" s="151"/>
      <c r="M670" s="151"/>
      <c r="N670" s="151"/>
      <c r="O670" s="151"/>
      <c r="P670" s="209"/>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399999999999999">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1"/>
      <c r="L671" s="151"/>
      <c r="M671" s="151"/>
      <c r="N671" s="151"/>
      <c r="O671" s="151"/>
      <c r="P671" s="209"/>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399999999999999">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1"/>
      <c r="L672" s="151"/>
      <c r="M672" s="151"/>
      <c r="N672" s="151"/>
      <c r="O672" s="151"/>
      <c r="P672" s="209"/>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399999999999999">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1"/>
      <c r="L673" s="151"/>
      <c r="M673" s="151"/>
      <c r="N673" s="151"/>
      <c r="O673" s="151"/>
      <c r="P673" s="209"/>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399999999999999">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1"/>
      <c r="L674" s="151"/>
      <c r="M674" s="151"/>
      <c r="N674" s="151"/>
      <c r="O674" s="151"/>
      <c r="P674" s="209"/>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399999999999999">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1"/>
      <c r="L675" s="151"/>
      <c r="M675" s="151"/>
      <c r="N675" s="151"/>
      <c r="O675" s="151"/>
      <c r="P675" s="209"/>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399999999999999">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1"/>
      <c r="L676" s="151"/>
      <c r="M676" s="151"/>
      <c r="N676" s="151"/>
      <c r="O676" s="151"/>
      <c r="P676" s="209"/>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399999999999999">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1"/>
      <c r="L677" s="151"/>
      <c r="M677" s="151"/>
      <c r="N677" s="151"/>
      <c r="O677" s="151"/>
      <c r="P677" s="209"/>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399999999999999">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1"/>
      <c r="L678" s="151"/>
      <c r="M678" s="151"/>
      <c r="N678" s="151"/>
      <c r="O678" s="151"/>
      <c r="P678" s="209"/>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399999999999999">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1"/>
      <c r="L679" s="151"/>
      <c r="M679" s="151"/>
      <c r="N679" s="151"/>
      <c r="O679" s="151"/>
      <c r="P679" s="209"/>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399999999999999">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1"/>
      <c r="L680" s="151"/>
      <c r="M680" s="151"/>
      <c r="N680" s="151"/>
      <c r="O680" s="151"/>
      <c r="P680" s="209"/>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399999999999999">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1"/>
      <c r="L681" s="151"/>
      <c r="M681" s="151"/>
      <c r="N681" s="151"/>
      <c r="O681" s="151"/>
      <c r="P681" s="209"/>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399999999999999">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1"/>
      <c r="L682" s="151"/>
      <c r="M682" s="151"/>
      <c r="N682" s="151"/>
      <c r="O682" s="151"/>
      <c r="P682" s="209"/>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399999999999999">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1"/>
      <c r="L683" s="151"/>
      <c r="M683" s="151"/>
      <c r="N683" s="151"/>
      <c r="O683" s="151"/>
      <c r="P683" s="209"/>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399999999999999">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1"/>
      <c r="L684" s="151"/>
      <c r="M684" s="151"/>
      <c r="N684" s="151"/>
      <c r="O684" s="151"/>
      <c r="P684" s="209"/>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399999999999999">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1"/>
      <c r="L685" s="151"/>
      <c r="M685" s="151"/>
      <c r="N685" s="151"/>
      <c r="O685" s="151"/>
      <c r="P685" s="209"/>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399999999999999">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1"/>
      <c r="L686" s="151"/>
      <c r="M686" s="151"/>
      <c r="N686" s="151"/>
      <c r="O686" s="151"/>
      <c r="P686" s="209"/>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399999999999999">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1"/>
      <c r="L687" s="151"/>
      <c r="M687" s="151"/>
      <c r="N687" s="151"/>
      <c r="O687" s="151"/>
      <c r="P687" s="209"/>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399999999999999">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1"/>
      <c r="L688" s="151"/>
      <c r="M688" s="151"/>
      <c r="N688" s="151"/>
      <c r="O688" s="151"/>
      <c r="P688" s="209"/>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399999999999999">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1"/>
      <c r="L689" s="151"/>
      <c r="M689" s="151"/>
      <c r="N689" s="151"/>
      <c r="O689" s="151"/>
      <c r="P689" s="209"/>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399999999999999">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1"/>
      <c r="L690" s="151"/>
      <c r="M690" s="151"/>
      <c r="N690" s="151"/>
      <c r="O690" s="151"/>
      <c r="P690" s="209"/>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399999999999999">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1"/>
      <c r="L691" s="151"/>
      <c r="M691" s="151"/>
      <c r="N691" s="151"/>
      <c r="O691" s="151"/>
      <c r="P691" s="209"/>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399999999999999">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1"/>
      <c r="L692" s="151"/>
      <c r="M692" s="151"/>
      <c r="N692" s="151"/>
      <c r="O692" s="151"/>
      <c r="P692" s="209"/>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399999999999999">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1"/>
      <c r="L693" s="151"/>
      <c r="M693" s="151"/>
      <c r="N693" s="151"/>
      <c r="O693" s="151"/>
      <c r="P693" s="209"/>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399999999999999">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1"/>
      <c r="L694" s="151"/>
      <c r="M694" s="151"/>
      <c r="N694" s="151"/>
      <c r="O694" s="151"/>
      <c r="P694" s="209"/>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399999999999999">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1"/>
      <c r="L695" s="151"/>
      <c r="M695" s="151"/>
      <c r="N695" s="151"/>
      <c r="O695" s="151"/>
      <c r="P695" s="209"/>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399999999999999">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1"/>
      <c r="L696" s="151"/>
      <c r="M696" s="151"/>
      <c r="N696" s="151"/>
      <c r="O696" s="151"/>
      <c r="P696" s="209"/>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399999999999999">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1"/>
      <c r="L697" s="151"/>
      <c r="M697" s="151"/>
      <c r="N697" s="151"/>
      <c r="O697" s="151"/>
      <c r="P697" s="209"/>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399999999999999">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1"/>
      <c r="L698" s="151"/>
      <c r="M698" s="151"/>
      <c r="N698" s="151"/>
      <c r="O698" s="151"/>
      <c r="P698" s="209"/>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399999999999999">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1"/>
      <c r="L699" s="151"/>
      <c r="M699" s="151"/>
      <c r="N699" s="151"/>
      <c r="O699" s="151"/>
      <c r="P699" s="209"/>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399999999999999">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1"/>
      <c r="L700" s="151"/>
      <c r="M700" s="151"/>
      <c r="N700" s="151"/>
      <c r="O700" s="151"/>
      <c r="P700" s="209"/>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399999999999999">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1"/>
      <c r="L701" s="151"/>
      <c r="M701" s="151"/>
      <c r="N701" s="151"/>
      <c r="O701" s="151"/>
      <c r="P701" s="209"/>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399999999999999">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1"/>
      <c r="L702" s="151"/>
      <c r="M702" s="151"/>
      <c r="N702" s="151"/>
      <c r="O702" s="151"/>
      <c r="P702" s="209"/>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399999999999999">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1"/>
      <c r="L703" s="151"/>
      <c r="M703" s="151"/>
      <c r="N703" s="151"/>
      <c r="O703" s="151"/>
      <c r="P703" s="209"/>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399999999999999">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1"/>
      <c r="L704" s="151"/>
      <c r="M704" s="151"/>
      <c r="N704" s="151"/>
      <c r="O704" s="151"/>
      <c r="P704" s="209"/>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399999999999999">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1"/>
      <c r="L705" s="151"/>
      <c r="M705" s="151"/>
      <c r="N705" s="151"/>
      <c r="O705" s="151"/>
      <c r="P705" s="209"/>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399999999999999">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1"/>
      <c r="L706" s="151"/>
      <c r="M706" s="151"/>
      <c r="N706" s="151"/>
      <c r="O706" s="151"/>
      <c r="P706" s="209"/>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399999999999999">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1"/>
      <c r="L707" s="151"/>
      <c r="M707" s="151"/>
      <c r="N707" s="151"/>
      <c r="O707" s="151"/>
      <c r="P707" s="209"/>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399999999999999">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1"/>
      <c r="L708" s="151"/>
      <c r="M708" s="151"/>
      <c r="N708" s="151"/>
      <c r="O708" s="151"/>
      <c r="P708" s="209"/>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399999999999999">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1"/>
      <c r="L709" s="151"/>
      <c r="M709" s="151"/>
      <c r="N709" s="151"/>
      <c r="O709" s="151"/>
      <c r="P709" s="209"/>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399999999999999">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1"/>
      <c r="L710" s="151"/>
      <c r="M710" s="151"/>
      <c r="N710" s="151"/>
      <c r="O710" s="151"/>
      <c r="P710" s="209"/>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399999999999999">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1"/>
      <c r="L711" s="151"/>
      <c r="M711" s="151"/>
      <c r="N711" s="151"/>
      <c r="O711" s="151"/>
      <c r="P711" s="209"/>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399999999999999">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1"/>
      <c r="L712" s="151"/>
      <c r="M712" s="151"/>
      <c r="N712" s="151"/>
      <c r="O712" s="151"/>
      <c r="P712" s="209"/>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399999999999999">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1"/>
      <c r="L713" s="151"/>
      <c r="M713" s="151"/>
      <c r="N713" s="151"/>
      <c r="O713" s="151"/>
      <c r="P713" s="209"/>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399999999999999">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1"/>
      <c r="L714" s="151"/>
      <c r="M714" s="151"/>
      <c r="N714" s="151"/>
      <c r="O714" s="151"/>
      <c r="P714" s="209"/>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399999999999999">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1"/>
      <c r="L715" s="151"/>
      <c r="M715" s="151"/>
      <c r="N715" s="151"/>
      <c r="O715" s="151"/>
      <c r="P715" s="209"/>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399999999999999">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1"/>
      <c r="L716" s="151"/>
      <c r="M716" s="151"/>
      <c r="N716" s="151"/>
      <c r="O716" s="151"/>
      <c r="P716" s="209"/>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399999999999999">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1"/>
      <c r="L717" s="151"/>
      <c r="M717" s="151"/>
      <c r="N717" s="151"/>
      <c r="O717" s="151"/>
      <c r="P717" s="209"/>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399999999999999">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1"/>
      <c r="L718" s="151"/>
      <c r="M718" s="151"/>
      <c r="N718" s="151"/>
      <c r="O718" s="151"/>
      <c r="P718" s="209"/>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399999999999999">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1"/>
      <c r="L719" s="151"/>
      <c r="M719" s="151"/>
      <c r="N719" s="151"/>
      <c r="O719" s="151"/>
      <c r="P719" s="209"/>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399999999999999">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1"/>
      <c r="L720" s="151"/>
      <c r="M720" s="151"/>
      <c r="N720" s="151"/>
      <c r="O720" s="151"/>
      <c r="P720" s="209"/>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399999999999999">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1"/>
      <c r="L721" s="151"/>
      <c r="M721" s="151"/>
      <c r="N721" s="151"/>
      <c r="O721" s="151"/>
      <c r="P721" s="209"/>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399999999999999">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1"/>
      <c r="L722" s="151"/>
      <c r="M722" s="151"/>
      <c r="N722" s="151"/>
      <c r="O722" s="151"/>
      <c r="P722" s="209"/>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399999999999999">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1"/>
      <c r="L723" s="151"/>
      <c r="M723" s="151"/>
      <c r="N723" s="151"/>
      <c r="O723" s="151"/>
      <c r="P723" s="209"/>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399999999999999">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1"/>
      <c r="L724" s="151"/>
      <c r="M724" s="151"/>
      <c r="N724" s="151"/>
      <c r="O724" s="151"/>
      <c r="P724" s="209"/>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399999999999999">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1"/>
      <c r="L725" s="151"/>
      <c r="M725" s="151"/>
      <c r="N725" s="151"/>
      <c r="O725" s="151"/>
      <c r="P725" s="209"/>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399999999999999">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1"/>
      <c r="L726" s="151"/>
      <c r="M726" s="151"/>
      <c r="N726" s="151"/>
      <c r="O726" s="151"/>
      <c r="P726" s="209"/>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399999999999999">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1"/>
      <c r="L727" s="151"/>
      <c r="M727" s="151"/>
      <c r="N727" s="151"/>
      <c r="O727" s="151"/>
      <c r="P727" s="209"/>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399999999999999">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1"/>
      <c r="L728" s="151"/>
      <c r="M728" s="151"/>
      <c r="N728" s="151"/>
      <c r="O728" s="151"/>
      <c r="P728" s="209"/>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399999999999999">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1"/>
      <c r="L729" s="151"/>
      <c r="M729" s="151"/>
      <c r="N729" s="151"/>
      <c r="O729" s="151"/>
      <c r="P729" s="209"/>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399999999999999">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1"/>
      <c r="L730" s="151"/>
      <c r="M730" s="151"/>
      <c r="N730" s="151"/>
      <c r="O730" s="151"/>
      <c r="P730" s="209"/>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399999999999999">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1"/>
      <c r="L731" s="151"/>
      <c r="M731" s="151"/>
      <c r="N731" s="151"/>
      <c r="O731" s="151"/>
      <c r="P731" s="209"/>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399999999999999">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1"/>
      <c r="L732" s="151"/>
      <c r="M732" s="151"/>
      <c r="N732" s="151"/>
      <c r="O732" s="151"/>
      <c r="P732" s="209"/>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399999999999999">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1"/>
      <c r="L733" s="151"/>
      <c r="M733" s="151"/>
      <c r="N733" s="151"/>
      <c r="O733" s="151"/>
      <c r="P733" s="209"/>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399999999999999">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1"/>
      <c r="L734" s="151"/>
      <c r="M734" s="151"/>
      <c r="N734" s="151"/>
      <c r="O734" s="151"/>
      <c r="P734" s="209"/>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399999999999999">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1"/>
      <c r="L735" s="151"/>
      <c r="M735" s="151"/>
      <c r="N735" s="151"/>
      <c r="O735" s="151"/>
      <c r="P735" s="209"/>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399999999999999">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1"/>
      <c r="L736" s="151"/>
      <c r="M736" s="151"/>
      <c r="N736" s="151"/>
      <c r="O736" s="151"/>
      <c r="P736" s="209"/>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399999999999999">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1"/>
      <c r="L737" s="151"/>
      <c r="M737" s="151"/>
      <c r="N737" s="151"/>
      <c r="O737" s="151"/>
      <c r="P737" s="209"/>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399999999999999">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1"/>
      <c r="L738" s="151"/>
      <c r="M738" s="151"/>
      <c r="N738" s="151"/>
      <c r="O738" s="151"/>
      <c r="P738" s="209"/>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399999999999999">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1"/>
      <c r="L739" s="151"/>
      <c r="M739" s="151"/>
      <c r="N739" s="151"/>
      <c r="O739" s="151"/>
      <c r="P739" s="209"/>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399999999999999">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1"/>
      <c r="L740" s="151"/>
      <c r="M740" s="151"/>
      <c r="N740" s="151"/>
      <c r="O740" s="151"/>
      <c r="P740" s="209"/>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399999999999999">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1"/>
      <c r="L741" s="151"/>
      <c r="M741" s="151"/>
      <c r="N741" s="151"/>
      <c r="O741" s="151"/>
      <c r="P741" s="209"/>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399999999999999">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1"/>
      <c r="L742" s="151"/>
      <c r="M742" s="151"/>
      <c r="N742" s="151"/>
      <c r="O742" s="151"/>
      <c r="P742" s="209"/>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399999999999999">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1"/>
      <c r="L743" s="151"/>
      <c r="M743" s="151"/>
      <c r="N743" s="151"/>
      <c r="O743" s="151"/>
      <c r="P743" s="209"/>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399999999999999">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1"/>
      <c r="L744" s="151"/>
      <c r="M744" s="151"/>
      <c r="N744" s="151"/>
      <c r="O744" s="151"/>
      <c r="P744" s="209"/>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399999999999999">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1"/>
      <c r="L745" s="151"/>
      <c r="M745" s="151"/>
      <c r="N745" s="151"/>
      <c r="O745" s="151"/>
      <c r="P745" s="209"/>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399999999999999">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1"/>
      <c r="L746" s="151"/>
      <c r="M746" s="151"/>
      <c r="N746" s="151"/>
      <c r="O746" s="151"/>
      <c r="P746" s="209"/>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399999999999999">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1"/>
      <c r="L747" s="151"/>
      <c r="M747" s="151"/>
      <c r="N747" s="151"/>
      <c r="O747" s="151"/>
      <c r="P747" s="209"/>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399999999999999">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1"/>
      <c r="L748" s="151"/>
      <c r="M748" s="151"/>
      <c r="N748" s="151"/>
      <c r="O748" s="151"/>
      <c r="P748" s="209"/>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399999999999999">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1"/>
      <c r="L749" s="151"/>
      <c r="M749" s="151"/>
      <c r="N749" s="151"/>
      <c r="O749" s="151"/>
      <c r="P749" s="209"/>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399999999999999">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1"/>
      <c r="L750" s="151"/>
      <c r="M750" s="151"/>
      <c r="N750" s="151"/>
      <c r="O750" s="151"/>
      <c r="P750" s="209"/>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399999999999999">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1"/>
      <c r="L751" s="151"/>
      <c r="M751" s="151"/>
      <c r="N751" s="151"/>
      <c r="O751" s="151"/>
      <c r="P751" s="209"/>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399999999999999">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1"/>
      <c r="L752" s="151"/>
      <c r="M752" s="151"/>
      <c r="N752" s="151"/>
      <c r="O752" s="151"/>
      <c r="P752" s="209"/>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399999999999999">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1"/>
      <c r="L753" s="151"/>
      <c r="M753" s="151"/>
      <c r="N753" s="151"/>
      <c r="O753" s="151"/>
      <c r="P753" s="209"/>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399999999999999">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1"/>
      <c r="L754" s="151"/>
      <c r="M754" s="151"/>
      <c r="N754" s="151"/>
      <c r="O754" s="151"/>
      <c r="P754" s="209"/>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399999999999999">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1"/>
      <c r="L755" s="151"/>
      <c r="M755" s="151"/>
      <c r="N755" s="151"/>
      <c r="O755" s="151"/>
      <c r="P755" s="209"/>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399999999999999">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1"/>
      <c r="L756" s="151"/>
      <c r="M756" s="151"/>
      <c r="N756" s="151"/>
      <c r="O756" s="151"/>
      <c r="P756" s="209"/>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399999999999999">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1"/>
      <c r="L757" s="151"/>
      <c r="M757" s="151"/>
      <c r="N757" s="151"/>
      <c r="O757" s="151"/>
      <c r="P757" s="209"/>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399999999999999">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1"/>
      <c r="L758" s="151"/>
      <c r="M758" s="151"/>
      <c r="N758" s="151"/>
      <c r="O758" s="151"/>
      <c r="P758" s="209"/>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399999999999999">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1"/>
      <c r="L759" s="151"/>
      <c r="M759" s="151"/>
      <c r="N759" s="151"/>
      <c r="O759" s="151"/>
      <c r="P759" s="209"/>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399999999999999">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1"/>
      <c r="L760" s="151"/>
      <c r="M760" s="151"/>
      <c r="N760" s="151"/>
      <c r="O760" s="151"/>
      <c r="P760" s="209"/>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399999999999999">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1"/>
      <c r="L761" s="151"/>
      <c r="M761" s="151"/>
      <c r="N761" s="151"/>
      <c r="O761" s="151"/>
      <c r="P761" s="209"/>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399999999999999">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1"/>
      <c r="L762" s="151"/>
      <c r="M762" s="151"/>
      <c r="N762" s="151"/>
      <c r="O762" s="151"/>
      <c r="P762" s="209"/>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399999999999999">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1"/>
      <c r="L763" s="151"/>
      <c r="M763" s="151"/>
      <c r="N763" s="151"/>
      <c r="O763" s="151"/>
      <c r="P763" s="209"/>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399999999999999">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1"/>
      <c r="L764" s="151"/>
      <c r="M764" s="151"/>
      <c r="N764" s="151"/>
      <c r="O764" s="151"/>
      <c r="P764" s="209"/>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399999999999999">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1"/>
      <c r="L765" s="151"/>
      <c r="M765" s="151"/>
      <c r="N765" s="151"/>
      <c r="O765" s="151"/>
      <c r="P765" s="209"/>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399999999999999">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1"/>
      <c r="L766" s="151"/>
      <c r="M766" s="151"/>
      <c r="N766" s="151"/>
      <c r="O766" s="151"/>
      <c r="P766" s="209"/>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399999999999999">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1"/>
      <c r="L767" s="151"/>
      <c r="M767" s="151"/>
      <c r="N767" s="151"/>
      <c r="O767" s="151"/>
      <c r="P767" s="209"/>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399999999999999">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1"/>
      <c r="L768" s="151"/>
      <c r="M768" s="151"/>
      <c r="N768" s="151"/>
      <c r="O768" s="151"/>
      <c r="P768" s="209"/>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399999999999999">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1"/>
      <c r="L769" s="151"/>
      <c r="M769" s="151"/>
      <c r="N769" s="151"/>
      <c r="O769" s="151"/>
      <c r="P769" s="209"/>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399999999999999">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1"/>
      <c r="L770" s="151"/>
      <c r="M770" s="151"/>
      <c r="N770" s="151"/>
      <c r="O770" s="151"/>
      <c r="P770" s="209"/>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399999999999999">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1"/>
      <c r="L771" s="151"/>
      <c r="M771" s="151"/>
      <c r="N771" s="151"/>
      <c r="O771" s="151"/>
      <c r="P771" s="209"/>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399999999999999">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1"/>
      <c r="L772" s="151"/>
      <c r="M772" s="151"/>
      <c r="N772" s="151"/>
      <c r="O772" s="151"/>
      <c r="P772" s="209"/>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399999999999999">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1"/>
      <c r="L773" s="151"/>
      <c r="M773" s="151"/>
      <c r="N773" s="151"/>
      <c r="O773" s="151"/>
      <c r="P773" s="209"/>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399999999999999">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1"/>
      <c r="L774" s="151"/>
      <c r="M774" s="151"/>
      <c r="N774" s="151"/>
      <c r="O774" s="151"/>
      <c r="P774" s="209"/>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399999999999999">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1"/>
      <c r="L775" s="151"/>
      <c r="M775" s="151"/>
      <c r="N775" s="151"/>
      <c r="O775" s="151"/>
      <c r="P775" s="209"/>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399999999999999">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1"/>
      <c r="L776" s="151"/>
      <c r="M776" s="151"/>
      <c r="N776" s="151"/>
      <c r="O776" s="151"/>
      <c r="P776" s="209"/>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399999999999999">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1"/>
      <c r="L777" s="151"/>
      <c r="M777" s="151"/>
      <c r="N777" s="151"/>
      <c r="O777" s="151"/>
      <c r="P777" s="209"/>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399999999999999">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1"/>
      <c r="L778" s="151"/>
      <c r="M778" s="151"/>
      <c r="N778" s="151"/>
      <c r="O778" s="151"/>
      <c r="P778" s="209"/>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399999999999999">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1"/>
      <c r="L779" s="151"/>
      <c r="M779" s="151"/>
      <c r="N779" s="151"/>
      <c r="O779" s="151"/>
      <c r="P779" s="209"/>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399999999999999">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1"/>
      <c r="L780" s="151"/>
      <c r="M780" s="151"/>
      <c r="N780" s="151"/>
      <c r="O780" s="151"/>
      <c r="P780" s="209"/>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399999999999999">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1"/>
      <c r="L781" s="151"/>
      <c r="M781" s="151"/>
      <c r="N781" s="151"/>
      <c r="O781" s="151"/>
      <c r="P781" s="209"/>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399999999999999">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1"/>
      <c r="L782" s="151"/>
      <c r="M782" s="151"/>
      <c r="N782" s="151"/>
      <c r="O782" s="151"/>
      <c r="P782" s="209"/>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399999999999999">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1"/>
      <c r="L783" s="151"/>
      <c r="M783" s="151"/>
      <c r="N783" s="151"/>
      <c r="O783" s="151"/>
      <c r="P783" s="209"/>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399999999999999">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1"/>
      <c r="L784" s="151"/>
      <c r="M784" s="151"/>
      <c r="N784" s="151"/>
      <c r="O784" s="151"/>
      <c r="P784" s="209"/>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399999999999999">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1"/>
      <c r="L785" s="151"/>
      <c r="M785" s="151"/>
      <c r="N785" s="151"/>
      <c r="O785" s="151"/>
      <c r="P785" s="209"/>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399999999999999">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1"/>
      <c r="L786" s="151"/>
      <c r="M786" s="151"/>
      <c r="N786" s="151"/>
      <c r="O786" s="151"/>
      <c r="P786" s="209"/>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399999999999999">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1"/>
      <c r="L787" s="151"/>
      <c r="M787" s="151"/>
      <c r="N787" s="151"/>
      <c r="O787" s="151"/>
      <c r="P787" s="209"/>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399999999999999">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1"/>
      <c r="L788" s="151"/>
      <c r="M788" s="151"/>
      <c r="N788" s="151"/>
      <c r="O788" s="151"/>
      <c r="P788" s="209"/>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399999999999999">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1"/>
      <c r="L789" s="151"/>
      <c r="M789" s="151"/>
      <c r="N789" s="151"/>
      <c r="O789" s="151"/>
      <c r="P789" s="209"/>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399999999999999">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1"/>
      <c r="L790" s="151"/>
      <c r="M790" s="151"/>
      <c r="N790" s="151"/>
      <c r="O790" s="151"/>
      <c r="P790" s="209"/>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399999999999999">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1"/>
      <c r="L791" s="151"/>
      <c r="M791" s="151"/>
      <c r="N791" s="151"/>
      <c r="O791" s="151"/>
      <c r="P791" s="209"/>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399999999999999">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1"/>
      <c r="L792" s="151"/>
      <c r="M792" s="151"/>
      <c r="N792" s="151"/>
      <c r="O792" s="151"/>
      <c r="P792" s="209"/>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399999999999999">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1"/>
      <c r="L793" s="151"/>
      <c r="M793" s="151"/>
      <c r="N793" s="151"/>
      <c r="O793" s="151"/>
      <c r="P793" s="209"/>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399999999999999">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1"/>
      <c r="L794" s="151"/>
      <c r="M794" s="151"/>
      <c r="N794" s="151"/>
      <c r="O794" s="151"/>
      <c r="P794" s="209"/>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399999999999999">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1"/>
      <c r="L795" s="151"/>
      <c r="M795" s="151"/>
      <c r="N795" s="151"/>
      <c r="O795" s="151"/>
      <c r="P795" s="209"/>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399999999999999">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1"/>
      <c r="L796" s="151"/>
      <c r="M796" s="151"/>
      <c r="N796" s="151"/>
      <c r="O796" s="151"/>
      <c r="P796" s="209"/>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399999999999999">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1"/>
      <c r="L797" s="151"/>
      <c r="M797" s="151"/>
      <c r="N797" s="151"/>
      <c r="O797" s="151"/>
      <c r="P797" s="209"/>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399999999999999">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1"/>
      <c r="L798" s="151"/>
      <c r="M798" s="151"/>
      <c r="N798" s="151"/>
      <c r="O798" s="151"/>
      <c r="P798" s="209"/>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399999999999999">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1"/>
      <c r="L799" s="151"/>
      <c r="M799" s="151"/>
      <c r="N799" s="151"/>
      <c r="O799" s="151"/>
      <c r="P799" s="209"/>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399999999999999">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1"/>
      <c r="L800" s="151"/>
      <c r="M800" s="151"/>
      <c r="N800" s="151"/>
      <c r="O800" s="151"/>
      <c r="P800" s="209"/>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399999999999999">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1"/>
      <c r="L801" s="151"/>
      <c r="M801" s="151"/>
      <c r="N801" s="151"/>
      <c r="O801" s="151"/>
      <c r="P801" s="209"/>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399999999999999">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1"/>
      <c r="L802" s="151"/>
      <c r="M802" s="151"/>
      <c r="N802" s="151"/>
      <c r="O802" s="151"/>
      <c r="P802" s="209"/>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399999999999999">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1"/>
      <c r="L803" s="151"/>
      <c r="M803" s="151"/>
      <c r="N803" s="151"/>
      <c r="O803" s="151"/>
      <c r="P803" s="209"/>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399999999999999">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1"/>
      <c r="L804" s="151"/>
      <c r="M804" s="151"/>
      <c r="N804" s="151"/>
      <c r="O804" s="151"/>
      <c r="P804" s="209"/>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399999999999999">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1"/>
      <c r="L805" s="151"/>
      <c r="M805" s="151"/>
      <c r="N805" s="151"/>
      <c r="O805" s="151"/>
      <c r="P805" s="209"/>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399999999999999">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1"/>
      <c r="L806" s="151"/>
      <c r="M806" s="151"/>
      <c r="N806" s="151"/>
      <c r="O806" s="151"/>
      <c r="P806" s="209"/>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399999999999999">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1"/>
      <c r="L807" s="151"/>
      <c r="M807" s="151"/>
      <c r="N807" s="151"/>
      <c r="O807" s="151"/>
      <c r="P807" s="209"/>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399999999999999">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1"/>
      <c r="L808" s="151"/>
      <c r="M808" s="151"/>
      <c r="N808" s="151"/>
      <c r="O808" s="151"/>
      <c r="P808" s="209"/>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399999999999999">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1"/>
      <c r="L809" s="151"/>
      <c r="M809" s="151"/>
      <c r="N809" s="151"/>
      <c r="O809" s="151"/>
      <c r="P809" s="209"/>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399999999999999">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1"/>
      <c r="L810" s="151"/>
      <c r="M810" s="151"/>
      <c r="N810" s="151"/>
      <c r="O810" s="151"/>
      <c r="P810" s="209"/>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399999999999999">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1"/>
      <c r="L811" s="151"/>
      <c r="M811" s="151"/>
      <c r="N811" s="151"/>
      <c r="O811" s="151"/>
      <c r="P811" s="209"/>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399999999999999">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1"/>
      <c r="L812" s="151"/>
      <c r="M812" s="151"/>
      <c r="N812" s="151"/>
      <c r="O812" s="151"/>
      <c r="P812" s="209"/>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399999999999999">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1"/>
      <c r="L813" s="151"/>
      <c r="M813" s="151"/>
      <c r="N813" s="151"/>
      <c r="O813" s="151"/>
      <c r="P813" s="209"/>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399999999999999">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1"/>
      <c r="L814" s="151"/>
      <c r="M814" s="151"/>
      <c r="N814" s="151"/>
      <c r="O814" s="151"/>
      <c r="P814" s="209"/>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399999999999999">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1"/>
      <c r="L815" s="151"/>
      <c r="M815" s="151"/>
      <c r="N815" s="151"/>
      <c r="O815" s="151"/>
      <c r="P815" s="209"/>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399999999999999">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1"/>
      <c r="L816" s="151"/>
      <c r="M816" s="151"/>
      <c r="N816" s="151"/>
      <c r="O816" s="151"/>
      <c r="P816" s="209"/>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399999999999999">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1"/>
      <c r="L817" s="151"/>
      <c r="M817" s="151"/>
      <c r="N817" s="151"/>
      <c r="O817" s="151"/>
      <c r="P817" s="209"/>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399999999999999">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1"/>
      <c r="L818" s="151"/>
      <c r="M818" s="151"/>
      <c r="N818" s="151"/>
      <c r="O818" s="151"/>
      <c r="P818" s="209"/>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399999999999999">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1"/>
      <c r="L819" s="151"/>
      <c r="M819" s="151"/>
      <c r="N819" s="151"/>
      <c r="O819" s="151"/>
      <c r="P819" s="209"/>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399999999999999">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1"/>
      <c r="L820" s="151"/>
      <c r="M820" s="151"/>
      <c r="N820" s="151"/>
      <c r="O820" s="151"/>
      <c r="P820" s="209"/>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399999999999999">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1"/>
      <c r="L821" s="151"/>
      <c r="M821" s="151"/>
      <c r="N821" s="151"/>
      <c r="O821" s="151"/>
      <c r="P821" s="209"/>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399999999999999">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1"/>
      <c r="L822" s="151"/>
      <c r="M822" s="151"/>
      <c r="N822" s="151"/>
      <c r="O822" s="151"/>
      <c r="P822" s="209"/>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399999999999999">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1"/>
      <c r="L823" s="151"/>
      <c r="M823" s="151"/>
      <c r="N823" s="151"/>
      <c r="O823" s="151"/>
      <c r="P823" s="209"/>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399999999999999">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1"/>
      <c r="L824" s="151"/>
      <c r="M824" s="151"/>
      <c r="N824" s="151"/>
      <c r="O824" s="151"/>
      <c r="P824" s="209"/>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399999999999999">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1"/>
      <c r="L825" s="151"/>
      <c r="M825" s="151"/>
      <c r="N825" s="151"/>
      <c r="O825" s="151"/>
      <c r="P825" s="209"/>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399999999999999">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1"/>
      <c r="L826" s="151"/>
      <c r="M826" s="151"/>
      <c r="N826" s="151"/>
      <c r="O826" s="151"/>
      <c r="P826" s="209"/>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399999999999999">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1"/>
      <c r="L827" s="151"/>
      <c r="M827" s="151"/>
      <c r="N827" s="151"/>
      <c r="O827" s="151"/>
      <c r="P827" s="209"/>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399999999999999">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1"/>
      <c r="L828" s="151"/>
      <c r="M828" s="151"/>
      <c r="N828" s="151"/>
      <c r="O828" s="151"/>
      <c r="P828" s="209"/>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399999999999999">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1"/>
      <c r="L829" s="151"/>
      <c r="M829" s="151"/>
      <c r="N829" s="151"/>
      <c r="O829" s="151"/>
      <c r="P829" s="209"/>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399999999999999">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1"/>
      <c r="L830" s="151"/>
      <c r="M830" s="151"/>
      <c r="N830" s="151"/>
      <c r="O830" s="151"/>
      <c r="P830" s="209"/>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399999999999999">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1"/>
      <c r="L831" s="151"/>
      <c r="M831" s="151"/>
      <c r="N831" s="151"/>
      <c r="O831" s="151"/>
      <c r="P831" s="209"/>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399999999999999">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1"/>
      <c r="L832" s="151"/>
      <c r="M832" s="151"/>
      <c r="N832" s="151"/>
      <c r="O832" s="151"/>
      <c r="P832" s="209"/>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399999999999999">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1"/>
      <c r="L833" s="151"/>
      <c r="M833" s="151"/>
      <c r="N833" s="151"/>
      <c r="O833" s="151"/>
      <c r="P833" s="209"/>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399999999999999">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1"/>
      <c r="L834" s="151"/>
      <c r="M834" s="151"/>
      <c r="N834" s="151"/>
      <c r="O834" s="151"/>
      <c r="P834" s="209"/>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399999999999999">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1"/>
      <c r="L835" s="151"/>
      <c r="M835" s="151"/>
      <c r="N835" s="151"/>
      <c r="O835" s="151"/>
      <c r="P835" s="209"/>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399999999999999">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1"/>
      <c r="L836" s="151"/>
      <c r="M836" s="151"/>
      <c r="N836" s="151"/>
      <c r="O836" s="151"/>
      <c r="P836" s="209"/>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399999999999999">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1"/>
      <c r="L837" s="151"/>
      <c r="M837" s="151"/>
      <c r="N837" s="151"/>
      <c r="O837" s="151"/>
      <c r="P837" s="209"/>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399999999999999">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1"/>
      <c r="L838" s="151"/>
      <c r="M838" s="151"/>
      <c r="N838" s="151"/>
      <c r="O838" s="151"/>
      <c r="P838" s="209"/>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399999999999999">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1"/>
      <c r="L839" s="151"/>
      <c r="M839" s="151"/>
      <c r="N839" s="151"/>
      <c r="O839" s="151"/>
      <c r="P839" s="209"/>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399999999999999">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1"/>
      <c r="L840" s="151"/>
      <c r="M840" s="151"/>
      <c r="N840" s="151"/>
      <c r="O840" s="151"/>
      <c r="P840" s="209"/>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399999999999999">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1"/>
      <c r="L841" s="151"/>
      <c r="M841" s="151"/>
      <c r="N841" s="151"/>
      <c r="O841" s="151"/>
      <c r="P841" s="209"/>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399999999999999">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1"/>
      <c r="L842" s="151"/>
      <c r="M842" s="151"/>
      <c r="N842" s="151"/>
      <c r="O842" s="151"/>
      <c r="P842" s="209"/>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399999999999999">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1"/>
      <c r="L843" s="151"/>
      <c r="M843" s="151"/>
      <c r="N843" s="151"/>
      <c r="O843" s="151"/>
      <c r="P843" s="209"/>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399999999999999">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1"/>
      <c r="L844" s="151"/>
      <c r="M844" s="151"/>
      <c r="N844" s="151"/>
      <c r="O844" s="151"/>
      <c r="P844" s="209"/>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399999999999999">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1"/>
      <c r="L845" s="151"/>
      <c r="M845" s="151"/>
      <c r="N845" s="151"/>
      <c r="O845" s="151"/>
      <c r="P845" s="209"/>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399999999999999">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1"/>
      <c r="L846" s="151"/>
      <c r="M846" s="151"/>
      <c r="N846" s="151"/>
      <c r="O846" s="151"/>
      <c r="P846" s="209"/>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399999999999999">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1"/>
      <c r="L847" s="151"/>
      <c r="M847" s="151"/>
      <c r="N847" s="151"/>
      <c r="O847" s="151"/>
      <c r="P847" s="209"/>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399999999999999">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1"/>
      <c r="L848" s="151"/>
      <c r="M848" s="151"/>
      <c r="N848" s="151"/>
      <c r="O848" s="151"/>
      <c r="P848" s="209"/>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399999999999999">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1"/>
      <c r="L849" s="151"/>
      <c r="M849" s="151"/>
      <c r="N849" s="151"/>
      <c r="O849" s="151"/>
      <c r="P849" s="209"/>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399999999999999">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1"/>
      <c r="L850" s="151"/>
      <c r="M850" s="151"/>
      <c r="N850" s="151"/>
      <c r="O850" s="151"/>
      <c r="P850" s="209"/>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399999999999999">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1"/>
      <c r="L851" s="151"/>
      <c r="M851" s="151"/>
      <c r="N851" s="151"/>
      <c r="O851" s="151"/>
      <c r="P851" s="209"/>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399999999999999">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1"/>
      <c r="L852" s="151"/>
      <c r="M852" s="151"/>
      <c r="N852" s="151"/>
      <c r="O852" s="151"/>
      <c r="P852" s="209"/>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399999999999999">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1"/>
      <c r="L853" s="151"/>
      <c r="M853" s="151"/>
      <c r="N853" s="151"/>
      <c r="O853" s="151"/>
      <c r="P853" s="209"/>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399999999999999">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1"/>
      <c r="L854" s="151"/>
      <c r="M854" s="151"/>
      <c r="N854" s="151"/>
      <c r="O854" s="151"/>
      <c r="P854" s="209"/>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399999999999999">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1"/>
      <c r="L855" s="151"/>
      <c r="M855" s="151"/>
      <c r="N855" s="151"/>
      <c r="O855" s="151"/>
      <c r="P855" s="209"/>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399999999999999">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1"/>
      <c r="L856" s="151"/>
      <c r="M856" s="151"/>
      <c r="N856" s="151"/>
      <c r="O856" s="151"/>
      <c r="P856" s="209"/>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399999999999999">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1"/>
      <c r="L857" s="151"/>
      <c r="M857" s="151"/>
      <c r="N857" s="151"/>
      <c r="O857" s="151"/>
      <c r="P857" s="209"/>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399999999999999">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1"/>
      <c r="L858" s="151"/>
      <c r="M858" s="151"/>
      <c r="N858" s="151"/>
      <c r="O858" s="151"/>
      <c r="P858" s="209"/>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399999999999999">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1"/>
      <c r="L859" s="151"/>
      <c r="M859" s="151"/>
      <c r="N859" s="151"/>
      <c r="O859" s="151"/>
      <c r="P859" s="209"/>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399999999999999">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1"/>
      <c r="L860" s="151"/>
      <c r="M860" s="151"/>
      <c r="N860" s="151"/>
      <c r="O860" s="151"/>
      <c r="P860" s="209"/>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399999999999999">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1"/>
      <c r="L861" s="151"/>
      <c r="M861" s="151"/>
      <c r="N861" s="151"/>
      <c r="O861" s="151"/>
      <c r="P861" s="209"/>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399999999999999">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1"/>
      <c r="L862" s="151"/>
      <c r="M862" s="151"/>
      <c r="N862" s="151"/>
      <c r="O862" s="151"/>
      <c r="P862" s="209"/>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399999999999999">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1"/>
      <c r="L863" s="151"/>
      <c r="M863" s="151"/>
      <c r="N863" s="151"/>
      <c r="O863" s="151"/>
      <c r="P863" s="209"/>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399999999999999">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1"/>
      <c r="L864" s="151"/>
      <c r="M864" s="151"/>
      <c r="N864" s="151"/>
      <c r="O864" s="151"/>
      <c r="P864" s="209"/>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399999999999999">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1"/>
      <c r="L865" s="151"/>
      <c r="M865" s="151"/>
      <c r="N865" s="151"/>
      <c r="O865" s="151"/>
      <c r="P865" s="209"/>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399999999999999">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1"/>
      <c r="L866" s="151"/>
      <c r="M866" s="151"/>
      <c r="N866" s="151"/>
      <c r="O866" s="151"/>
      <c r="P866" s="209"/>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399999999999999">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1"/>
      <c r="L867" s="151"/>
      <c r="M867" s="151"/>
      <c r="N867" s="151"/>
      <c r="O867" s="151"/>
      <c r="P867" s="209"/>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399999999999999">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1"/>
      <c r="L868" s="151"/>
      <c r="M868" s="151"/>
      <c r="N868" s="151"/>
      <c r="O868" s="151"/>
      <c r="P868" s="209"/>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399999999999999">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1"/>
      <c r="L869" s="151"/>
      <c r="M869" s="151"/>
      <c r="N869" s="151"/>
      <c r="O869" s="151"/>
      <c r="P869" s="209"/>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399999999999999">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1"/>
      <c r="L870" s="151"/>
      <c r="M870" s="151"/>
      <c r="N870" s="151"/>
      <c r="O870" s="151"/>
      <c r="P870" s="209"/>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399999999999999">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1"/>
      <c r="L871" s="151"/>
      <c r="M871" s="151"/>
      <c r="N871" s="151"/>
      <c r="O871" s="151"/>
      <c r="P871" s="209"/>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399999999999999">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1"/>
      <c r="L872" s="151"/>
      <c r="M872" s="151"/>
      <c r="N872" s="151"/>
      <c r="O872" s="151"/>
      <c r="P872" s="209"/>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399999999999999">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1"/>
      <c r="L873" s="151"/>
      <c r="M873" s="151"/>
      <c r="N873" s="151"/>
      <c r="O873" s="151"/>
      <c r="P873" s="209"/>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399999999999999">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1"/>
      <c r="L874" s="151"/>
      <c r="M874" s="151"/>
      <c r="N874" s="151"/>
      <c r="O874" s="151"/>
      <c r="P874" s="209"/>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399999999999999">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1"/>
      <c r="L875" s="151"/>
      <c r="M875" s="151"/>
      <c r="N875" s="151"/>
      <c r="O875" s="151"/>
      <c r="P875" s="209"/>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399999999999999">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1"/>
      <c r="L876" s="151"/>
      <c r="M876" s="151"/>
      <c r="N876" s="151"/>
      <c r="O876" s="151"/>
      <c r="P876" s="209"/>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399999999999999">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1"/>
      <c r="L877" s="151"/>
      <c r="M877" s="151"/>
      <c r="N877" s="151"/>
      <c r="O877" s="151"/>
      <c r="P877" s="209"/>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399999999999999">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1"/>
      <c r="L878" s="151"/>
      <c r="M878" s="151"/>
      <c r="N878" s="151"/>
      <c r="O878" s="151"/>
      <c r="P878" s="209"/>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399999999999999">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1"/>
      <c r="L879" s="151"/>
      <c r="M879" s="151"/>
      <c r="N879" s="151"/>
      <c r="O879" s="151"/>
      <c r="P879" s="209"/>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399999999999999">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1"/>
      <c r="L880" s="151"/>
      <c r="M880" s="151"/>
      <c r="N880" s="151"/>
      <c r="O880" s="151"/>
      <c r="P880" s="209"/>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399999999999999">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1"/>
      <c r="L881" s="151"/>
      <c r="M881" s="151"/>
      <c r="N881" s="151"/>
      <c r="O881" s="151"/>
      <c r="P881" s="209"/>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399999999999999">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1"/>
      <c r="L882" s="151"/>
      <c r="M882" s="151"/>
      <c r="N882" s="151"/>
      <c r="O882" s="151"/>
      <c r="P882" s="209"/>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399999999999999">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1"/>
      <c r="L883" s="151"/>
      <c r="M883" s="151"/>
      <c r="N883" s="151"/>
      <c r="O883" s="151"/>
      <c r="P883" s="209"/>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399999999999999">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1"/>
      <c r="L884" s="151"/>
      <c r="M884" s="151"/>
      <c r="N884" s="151"/>
      <c r="O884" s="151"/>
      <c r="P884" s="209"/>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399999999999999">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1"/>
      <c r="L885" s="151"/>
      <c r="M885" s="151"/>
      <c r="N885" s="151"/>
      <c r="O885" s="151"/>
      <c r="P885" s="209"/>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399999999999999">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1"/>
      <c r="L886" s="151"/>
      <c r="M886" s="151"/>
      <c r="N886" s="151"/>
      <c r="O886" s="151"/>
      <c r="P886" s="209"/>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399999999999999">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1"/>
      <c r="L887" s="151"/>
      <c r="M887" s="151"/>
      <c r="N887" s="151"/>
      <c r="O887" s="151"/>
      <c r="P887" s="209"/>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399999999999999">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1"/>
      <c r="L888" s="151"/>
      <c r="M888" s="151"/>
      <c r="N888" s="151"/>
      <c r="O888" s="151"/>
      <c r="P888" s="209"/>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399999999999999">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1"/>
      <c r="L889" s="151"/>
      <c r="M889" s="151"/>
      <c r="N889" s="151"/>
      <c r="O889" s="151"/>
      <c r="P889" s="209"/>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399999999999999">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1"/>
      <c r="L890" s="151"/>
      <c r="M890" s="151"/>
      <c r="N890" s="151"/>
      <c r="O890" s="151"/>
      <c r="P890" s="209"/>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399999999999999">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1"/>
      <c r="L891" s="151"/>
      <c r="M891" s="151"/>
      <c r="N891" s="151"/>
      <c r="O891" s="151"/>
      <c r="P891" s="209"/>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399999999999999">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1"/>
      <c r="L892" s="151"/>
      <c r="M892" s="151"/>
      <c r="N892" s="151"/>
      <c r="O892" s="151"/>
      <c r="P892" s="209"/>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399999999999999">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1"/>
      <c r="L893" s="151"/>
      <c r="M893" s="151"/>
      <c r="N893" s="151"/>
      <c r="O893" s="151"/>
      <c r="P893" s="209"/>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399999999999999">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1"/>
      <c r="L894" s="151"/>
      <c r="M894" s="151"/>
      <c r="N894" s="151"/>
      <c r="O894" s="151"/>
      <c r="P894" s="209"/>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399999999999999">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1"/>
      <c r="L895" s="151"/>
      <c r="M895" s="151"/>
      <c r="N895" s="151"/>
      <c r="O895" s="151"/>
      <c r="P895" s="209"/>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399999999999999">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1"/>
      <c r="L896" s="151"/>
      <c r="M896" s="151"/>
      <c r="N896" s="151"/>
      <c r="O896" s="151"/>
      <c r="P896" s="209"/>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399999999999999">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1"/>
      <c r="L897" s="151"/>
      <c r="M897" s="151"/>
      <c r="N897" s="151"/>
      <c r="O897" s="151"/>
      <c r="P897" s="209"/>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399999999999999">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1"/>
      <c r="L898" s="151"/>
      <c r="M898" s="151"/>
      <c r="N898" s="151"/>
      <c r="O898" s="151"/>
      <c r="P898" s="209"/>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399999999999999">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1"/>
      <c r="L899" s="151"/>
      <c r="M899" s="151"/>
      <c r="N899" s="151"/>
      <c r="O899" s="151"/>
      <c r="P899" s="209"/>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399999999999999">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1"/>
      <c r="L900" s="151"/>
      <c r="M900" s="151"/>
      <c r="N900" s="151"/>
      <c r="O900" s="151"/>
      <c r="P900" s="209"/>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399999999999999">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1"/>
      <c r="L901" s="151"/>
      <c r="M901" s="151"/>
      <c r="N901" s="151"/>
      <c r="O901" s="151"/>
      <c r="P901" s="209"/>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399999999999999">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1"/>
      <c r="L902" s="151"/>
      <c r="M902" s="151"/>
      <c r="N902" s="151"/>
      <c r="O902" s="151"/>
      <c r="P902" s="209"/>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399999999999999">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1"/>
      <c r="L903" s="151"/>
      <c r="M903" s="151"/>
      <c r="N903" s="151"/>
      <c r="O903" s="151"/>
      <c r="P903" s="209"/>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399999999999999">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1"/>
      <c r="L904" s="151"/>
      <c r="M904" s="151"/>
      <c r="N904" s="151"/>
      <c r="O904" s="151"/>
      <c r="P904" s="209"/>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399999999999999">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1"/>
      <c r="L905" s="151"/>
      <c r="M905" s="151"/>
      <c r="N905" s="151"/>
      <c r="O905" s="151"/>
      <c r="P905" s="209"/>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399999999999999">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1"/>
      <c r="L906" s="151"/>
      <c r="M906" s="151"/>
      <c r="N906" s="151"/>
      <c r="O906" s="151"/>
      <c r="P906" s="209"/>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399999999999999">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1"/>
      <c r="L907" s="151"/>
      <c r="M907" s="151"/>
      <c r="N907" s="151"/>
      <c r="O907" s="151"/>
      <c r="P907" s="209"/>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399999999999999">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1"/>
      <c r="L908" s="151"/>
      <c r="M908" s="151"/>
      <c r="N908" s="151"/>
      <c r="O908" s="151"/>
      <c r="P908" s="209"/>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399999999999999">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1"/>
      <c r="L909" s="151"/>
      <c r="M909" s="151"/>
      <c r="N909" s="151"/>
      <c r="O909" s="151"/>
      <c r="P909" s="209"/>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399999999999999">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1"/>
      <c r="L910" s="151"/>
      <c r="M910" s="151"/>
      <c r="N910" s="151"/>
      <c r="O910" s="151"/>
      <c r="P910" s="209"/>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399999999999999">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1"/>
      <c r="L911" s="151"/>
      <c r="M911" s="151"/>
      <c r="N911" s="151"/>
      <c r="O911" s="151"/>
      <c r="P911" s="209"/>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399999999999999">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1"/>
      <c r="L912" s="151"/>
      <c r="M912" s="151"/>
      <c r="N912" s="151"/>
      <c r="O912" s="151"/>
      <c r="P912" s="209"/>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399999999999999">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1"/>
      <c r="L913" s="151"/>
      <c r="M913" s="151"/>
      <c r="N913" s="151"/>
      <c r="O913" s="151"/>
      <c r="P913" s="209"/>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399999999999999">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1"/>
      <c r="L914" s="151"/>
      <c r="M914" s="151"/>
      <c r="N914" s="151"/>
      <c r="O914" s="151"/>
      <c r="P914" s="209"/>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399999999999999">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1"/>
      <c r="L915" s="151"/>
      <c r="M915" s="151"/>
      <c r="N915" s="151"/>
      <c r="O915" s="151"/>
      <c r="P915" s="209"/>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399999999999999">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1"/>
      <c r="L916" s="151"/>
      <c r="M916" s="151"/>
      <c r="N916" s="151"/>
      <c r="O916" s="151"/>
      <c r="P916" s="209"/>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399999999999999">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1"/>
      <c r="L917" s="151"/>
      <c r="M917" s="151"/>
      <c r="N917" s="151"/>
      <c r="O917" s="151"/>
      <c r="P917" s="209"/>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399999999999999">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1"/>
      <c r="L918" s="151"/>
      <c r="M918" s="151"/>
      <c r="N918" s="151"/>
      <c r="O918" s="151"/>
      <c r="P918" s="209"/>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399999999999999">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1"/>
      <c r="L919" s="151"/>
      <c r="M919" s="151"/>
      <c r="N919" s="151"/>
      <c r="O919" s="151"/>
      <c r="P919" s="209"/>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399999999999999">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1"/>
      <c r="L920" s="151"/>
      <c r="M920" s="151"/>
      <c r="N920" s="151"/>
      <c r="O920" s="151"/>
      <c r="P920" s="209"/>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399999999999999">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1"/>
      <c r="L921" s="151"/>
      <c r="M921" s="151"/>
      <c r="N921" s="151"/>
      <c r="O921" s="151"/>
      <c r="P921" s="209"/>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399999999999999">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1"/>
      <c r="L922" s="151"/>
      <c r="M922" s="151"/>
      <c r="N922" s="151"/>
      <c r="O922" s="151"/>
      <c r="P922" s="209"/>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399999999999999">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1"/>
      <c r="L923" s="151"/>
      <c r="M923" s="151"/>
      <c r="N923" s="151"/>
      <c r="O923" s="151"/>
      <c r="P923" s="209"/>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399999999999999">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1"/>
      <c r="L924" s="151"/>
      <c r="M924" s="151"/>
      <c r="N924" s="151"/>
      <c r="O924" s="151"/>
      <c r="P924" s="209"/>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399999999999999">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1"/>
      <c r="L925" s="151"/>
      <c r="M925" s="151"/>
      <c r="N925" s="151"/>
      <c r="O925" s="151"/>
      <c r="P925" s="209"/>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399999999999999">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1"/>
      <c r="L926" s="151"/>
      <c r="M926" s="151"/>
      <c r="N926" s="151"/>
      <c r="O926" s="151"/>
      <c r="P926" s="209"/>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399999999999999">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1"/>
      <c r="L927" s="151"/>
      <c r="M927" s="151"/>
      <c r="N927" s="151"/>
      <c r="O927" s="151"/>
      <c r="P927" s="209"/>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399999999999999">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1"/>
      <c r="L928" s="151"/>
      <c r="M928" s="151"/>
      <c r="N928" s="151"/>
      <c r="O928" s="151"/>
      <c r="P928" s="209"/>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399999999999999">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1"/>
      <c r="L929" s="151"/>
      <c r="M929" s="151"/>
      <c r="N929" s="151"/>
      <c r="O929" s="151"/>
      <c r="P929" s="209"/>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399999999999999">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1"/>
      <c r="L930" s="151"/>
      <c r="M930" s="151"/>
      <c r="N930" s="151"/>
      <c r="O930" s="151"/>
      <c r="P930" s="209"/>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399999999999999">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1"/>
      <c r="L931" s="151"/>
      <c r="M931" s="151"/>
      <c r="N931" s="151"/>
      <c r="O931" s="151"/>
      <c r="P931" s="209"/>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399999999999999">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1"/>
      <c r="L932" s="151"/>
      <c r="M932" s="151"/>
      <c r="N932" s="151"/>
      <c r="O932" s="151"/>
      <c r="P932" s="209"/>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399999999999999">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1"/>
      <c r="L933" s="151"/>
      <c r="M933" s="151"/>
      <c r="N933" s="151"/>
      <c r="O933" s="151"/>
      <c r="P933" s="209"/>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399999999999999">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1"/>
      <c r="L934" s="151"/>
      <c r="M934" s="151"/>
      <c r="N934" s="151"/>
      <c r="O934" s="151"/>
      <c r="P934" s="209"/>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399999999999999">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1"/>
      <c r="L935" s="151"/>
      <c r="M935" s="151"/>
      <c r="N935" s="151"/>
      <c r="O935" s="151"/>
      <c r="P935" s="209"/>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399999999999999">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1"/>
      <c r="L936" s="151"/>
      <c r="M936" s="151"/>
      <c r="N936" s="151"/>
      <c r="O936" s="151"/>
      <c r="P936" s="209"/>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399999999999999">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1"/>
      <c r="L937" s="151"/>
      <c r="M937" s="151"/>
      <c r="N937" s="151"/>
      <c r="O937" s="151"/>
      <c r="P937" s="209"/>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399999999999999">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1"/>
      <c r="L938" s="151"/>
      <c r="M938" s="151"/>
      <c r="N938" s="151"/>
      <c r="O938" s="151"/>
      <c r="P938" s="209"/>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399999999999999">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1"/>
      <c r="L939" s="151"/>
      <c r="M939" s="151"/>
      <c r="N939" s="151"/>
      <c r="O939" s="151"/>
      <c r="P939" s="209"/>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399999999999999">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1"/>
      <c r="L940" s="151"/>
      <c r="M940" s="151"/>
      <c r="N940" s="151"/>
      <c r="O940" s="151"/>
      <c r="P940" s="209"/>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399999999999999">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1"/>
      <c r="L941" s="151"/>
      <c r="M941" s="151"/>
      <c r="N941" s="151"/>
      <c r="O941" s="151"/>
      <c r="P941" s="209"/>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399999999999999">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1"/>
      <c r="L942" s="151"/>
      <c r="M942" s="151"/>
      <c r="N942" s="151"/>
      <c r="O942" s="151"/>
      <c r="P942" s="209"/>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399999999999999">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1"/>
      <c r="L943" s="151"/>
      <c r="M943" s="151"/>
      <c r="N943" s="151"/>
      <c r="O943" s="151"/>
      <c r="P943" s="209"/>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399999999999999">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1"/>
      <c r="L944" s="151"/>
      <c r="M944" s="151"/>
      <c r="N944" s="151"/>
      <c r="O944" s="151"/>
      <c r="P944" s="209"/>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399999999999999">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1"/>
      <c r="L945" s="151"/>
      <c r="M945" s="151"/>
      <c r="N945" s="151"/>
      <c r="O945" s="151"/>
      <c r="P945" s="209"/>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399999999999999">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1"/>
      <c r="L946" s="151"/>
      <c r="M946" s="151"/>
      <c r="N946" s="151"/>
      <c r="O946" s="151"/>
      <c r="P946" s="209"/>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399999999999999">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1"/>
      <c r="L947" s="151"/>
      <c r="M947" s="151"/>
      <c r="N947" s="151"/>
      <c r="O947" s="151"/>
      <c r="P947" s="209"/>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399999999999999">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1"/>
      <c r="L948" s="151"/>
      <c r="M948" s="151"/>
      <c r="N948" s="151"/>
      <c r="O948" s="151"/>
      <c r="P948" s="209"/>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399999999999999">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1"/>
      <c r="L949" s="151"/>
      <c r="M949" s="151"/>
      <c r="N949" s="151"/>
      <c r="O949" s="151"/>
      <c r="P949" s="209"/>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399999999999999">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1"/>
      <c r="L950" s="151"/>
      <c r="M950" s="151"/>
      <c r="N950" s="151"/>
      <c r="O950" s="151"/>
      <c r="P950" s="209"/>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399999999999999">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1"/>
      <c r="L951" s="151"/>
      <c r="M951" s="151"/>
      <c r="N951" s="151"/>
      <c r="O951" s="151"/>
      <c r="P951" s="209"/>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399999999999999">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1"/>
      <c r="L952" s="151"/>
      <c r="M952" s="151"/>
      <c r="N952" s="151"/>
      <c r="O952" s="151"/>
      <c r="P952" s="209"/>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399999999999999">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1"/>
      <c r="L953" s="151"/>
      <c r="M953" s="151"/>
      <c r="N953" s="151"/>
      <c r="O953" s="151"/>
      <c r="P953" s="209"/>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399999999999999">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1"/>
      <c r="L954" s="151"/>
      <c r="M954" s="151"/>
      <c r="N954" s="151"/>
      <c r="O954" s="151"/>
      <c r="P954" s="209"/>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399999999999999">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1"/>
      <c r="L955" s="151"/>
      <c r="M955" s="151"/>
      <c r="N955" s="151"/>
      <c r="O955" s="151"/>
      <c r="P955" s="209"/>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399999999999999">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1"/>
      <c r="L956" s="151"/>
      <c r="M956" s="151"/>
      <c r="N956" s="151"/>
      <c r="O956" s="151"/>
      <c r="P956" s="209"/>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399999999999999">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1"/>
      <c r="L957" s="151"/>
      <c r="M957" s="151"/>
      <c r="N957" s="151"/>
      <c r="O957" s="151"/>
      <c r="P957" s="209"/>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399999999999999">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1"/>
      <c r="L958" s="151"/>
      <c r="M958" s="151"/>
      <c r="N958" s="151"/>
      <c r="O958" s="151"/>
      <c r="P958" s="209"/>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399999999999999">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1"/>
      <c r="L959" s="151"/>
      <c r="M959" s="151"/>
      <c r="N959" s="151"/>
      <c r="O959" s="151"/>
      <c r="P959" s="209"/>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399999999999999">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1"/>
      <c r="L960" s="151"/>
      <c r="M960" s="151"/>
      <c r="N960" s="151"/>
      <c r="O960" s="151"/>
      <c r="P960" s="209"/>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399999999999999">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1"/>
      <c r="L961" s="151"/>
      <c r="M961" s="151"/>
      <c r="N961" s="151"/>
      <c r="O961" s="151"/>
      <c r="P961" s="209"/>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399999999999999">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1"/>
      <c r="L962" s="151"/>
      <c r="M962" s="151"/>
      <c r="N962" s="151"/>
      <c r="O962" s="151"/>
      <c r="P962" s="209"/>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399999999999999">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1"/>
      <c r="L963" s="151"/>
      <c r="M963" s="151"/>
      <c r="N963" s="151"/>
      <c r="O963" s="151"/>
      <c r="P963" s="209"/>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399999999999999">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1"/>
      <c r="L964" s="151"/>
      <c r="M964" s="151"/>
      <c r="N964" s="151"/>
      <c r="O964" s="151"/>
      <c r="P964" s="209"/>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399999999999999">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1"/>
      <c r="L965" s="151"/>
      <c r="M965" s="151"/>
      <c r="N965" s="151"/>
      <c r="O965" s="151"/>
      <c r="P965" s="209"/>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399999999999999">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1"/>
      <c r="L966" s="151"/>
      <c r="M966" s="151"/>
      <c r="N966" s="151"/>
      <c r="O966" s="151"/>
      <c r="P966" s="209"/>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399999999999999">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1"/>
      <c r="L967" s="151"/>
      <c r="M967" s="151"/>
      <c r="N967" s="151"/>
      <c r="O967" s="151"/>
      <c r="P967" s="209"/>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399999999999999">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1"/>
      <c r="L968" s="151"/>
      <c r="M968" s="151"/>
      <c r="N968" s="151"/>
      <c r="O968" s="151"/>
      <c r="P968" s="209"/>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399999999999999">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1"/>
      <c r="L969" s="151"/>
      <c r="M969" s="151"/>
      <c r="N969" s="151"/>
      <c r="O969" s="151"/>
      <c r="P969" s="209"/>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399999999999999">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1"/>
      <c r="L970" s="151"/>
      <c r="M970" s="151"/>
      <c r="N970" s="151"/>
      <c r="O970" s="151"/>
      <c r="P970" s="209"/>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399999999999999">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1"/>
      <c r="L971" s="151"/>
      <c r="M971" s="151"/>
      <c r="N971" s="151"/>
      <c r="O971" s="151"/>
      <c r="P971" s="209"/>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399999999999999">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1"/>
      <c r="L972" s="151"/>
      <c r="M972" s="151"/>
      <c r="N972" s="151"/>
      <c r="O972" s="151"/>
      <c r="P972" s="209"/>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399999999999999">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1"/>
      <c r="L973" s="151"/>
      <c r="M973" s="151"/>
      <c r="N973" s="151"/>
      <c r="O973" s="151"/>
      <c r="P973" s="209"/>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399999999999999">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1"/>
      <c r="L974" s="151"/>
      <c r="M974" s="151"/>
      <c r="N974" s="151"/>
      <c r="O974" s="151"/>
      <c r="P974" s="209"/>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399999999999999">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1"/>
      <c r="L975" s="151"/>
      <c r="M975" s="151"/>
      <c r="N975" s="151"/>
      <c r="O975" s="151"/>
      <c r="P975" s="209"/>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399999999999999">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1"/>
      <c r="L976" s="151"/>
      <c r="M976" s="151"/>
      <c r="N976" s="151"/>
      <c r="O976" s="151"/>
      <c r="P976" s="209"/>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399999999999999">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1"/>
      <c r="L977" s="151"/>
      <c r="M977" s="151"/>
      <c r="N977" s="151"/>
      <c r="O977" s="151"/>
      <c r="P977" s="209"/>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399999999999999">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1"/>
      <c r="L978" s="151"/>
      <c r="M978" s="151"/>
      <c r="N978" s="151"/>
      <c r="O978" s="151"/>
      <c r="P978" s="209"/>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399999999999999">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1"/>
      <c r="L979" s="151"/>
      <c r="M979" s="151"/>
      <c r="N979" s="151"/>
      <c r="O979" s="151"/>
      <c r="P979" s="209"/>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399999999999999">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1"/>
      <c r="L980" s="151"/>
      <c r="M980" s="151"/>
      <c r="N980" s="151"/>
      <c r="O980" s="151"/>
      <c r="P980" s="209"/>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399999999999999">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1"/>
      <c r="L981" s="151"/>
      <c r="M981" s="151"/>
      <c r="N981" s="151"/>
      <c r="O981" s="151"/>
      <c r="P981" s="209"/>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399999999999999">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1"/>
      <c r="L982" s="151"/>
      <c r="M982" s="151"/>
      <c r="N982" s="151"/>
      <c r="O982" s="151"/>
      <c r="P982" s="209"/>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399999999999999">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1"/>
      <c r="L983" s="151"/>
      <c r="M983" s="151"/>
      <c r="N983" s="151"/>
      <c r="O983" s="151"/>
      <c r="P983" s="209"/>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399999999999999">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1"/>
      <c r="L984" s="151"/>
      <c r="M984" s="151"/>
      <c r="N984" s="151"/>
      <c r="O984" s="151"/>
      <c r="P984" s="209"/>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399999999999999">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1"/>
      <c r="L985" s="151"/>
      <c r="M985" s="151"/>
      <c r="N985" s="151"/>
      <c r="O985" s="151"/>
      <c r="P985" s="209"/>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399999999999999">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1"/>
      <c r="L986" s="151"/>
      <c r="M986" s="151"/>
      <c r="N986" s="151"/>
      <c r="O986" s="151"/>
      <c r="P986" s="209"/>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399999999999999">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1"/>
      <c r="L987" s="151"/>
      <c r="M987" s="151"/>
      <c r="N987" s="151"/>
      <c r="O987" s="151"/>
      <c r="P987" s="209"/>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399999999999999">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1"/>
      <c r="L988" s="151"/>
      <c r="M988" s="151"/>
      <c r="N988" s="151"/>
      <c r="O988" s="151"/>
      <c r="P988" s="209"/>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399999999999999">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1"/>
      <c r="L989" s="151"/>
      <c r="M989" s="151"/>
      <c r="N989" s="151"/>
      <c r="O989" s="151"/>
      <c r="P989" s="209"/>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399999999999999">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1"/>
      <c r="L990" s="151"/>
      <c r="M990" s="151"/>
      <c r="N990" s="151"/>
      <c r="O990" s="151"/>
      <c r="P990" s="209"/>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399999999999999">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1"/>
      <c r="L991" s="151"/>
      <c r="M991" s="151"/>
      <c r="N991" s="151"/>
      <c r="O991" s="151"/>
      <c r="P991" s="209"/>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399999999999999">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1"/>
      <c r="L992" s="151"/>
      <c r="M992" s="151"/>
      <c r="N992" s="151"/>
      <c r="O992" s="151"/>
      <c r="P992" s="209"/>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399999999999999">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1"/>
      <c r="L993" s="151"/>
      <c r="M993" s="151"/>
      <c r="N993" s="151"/>
      <c r="O993" s="151"/>
      <c r="P993" s="209"/>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399999999999999">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1"/>
      <c r="L994" s="151"/>
      <c r="M994" s="151"/>
      <c r="N994" s="151"/>
      <c r="O994" s="151"/>
      <c r="P994" s="209"/>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399999999999999">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1"/>
      <c r="L995" s="151"/>
      <c r="M995" s="151"/>
      <c r="N995" s="151"/>
      <c r="O995" s="151"/>
      <c r="P995" s="209"/>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399999999999999">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1"/>
      <c r="L996" s="151"/>
      <c r="M996" s="151"/>
      <c r="N996" s="151"/>
      <c r="O996" s="151"/>
      <c r="P996" s="209"/>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399999999999999">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1"/>
      <c r="L997" s="151"/>
      <c r="M997" s="151"/>
      <c r="N997" s="151"/>
      <c r="O997" s="151"/>
      <c r="P997" s="209"/>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399999999999999">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1"/>
      <c r="L998" s="151"/>
      <c r="M998" s="151"/>
      <c r="N998" s="151"/>
      <c r="O998" s="151"/>
      <c r="P998" s="209"/>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399999999999999">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1"/>
      <c r="L999" s="151"/>
      <c r="M999" s="151"/>
      <c r="N999" s="151"/>
      <c r="O999" s="151"/>
      <c r="P999" s="209"/>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399999999999999">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1"/>
      <c r="L1000" s="151"/>
      <c r="M1000" s="151"/>
      <c r="N1000" s="151"/>
      <c r="O1000" s="151"/>
      <c r="P1000" s="209"/>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399999999999999">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1"/>
      <c r="L1001" s="151"/>
      <c r="M1001" s="151"/>
      <c r="N1001" s="151"/>
      <c r="O1001" s="151"/>
      <c r="P1001" s="209"/>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399999999999999">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1"/>
      <c r="L1002" s="151"/>
      <c r="M1002" s="151"/>
      <c r="N1002" s="151"/>
      <c r="O1002" s="151"/>
      <c r="P1002" s="209"/>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399999999999999">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1"/>
      <c r="L1003" s="151"/>
      <c r="M1003" s="151"/>
      <c r="N1003" s="151"/>
      <c r="O1003" s="151"/>
      <c r="P1003" s="209"/>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399999999999999">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1"/>
      <c r="L1004" s="151"/>
      <c r="M1004" s="151"/>
      <c r="N1004" s="151"/>
      <c r="O1004" s="151"/>
      <c r="P1004" s="209"/>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399999999999999">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1"/>
      <c r="L1005" s="151"/>
      <c r="M1005" s="151"/>
      <c r="N1005" s="151"/>
      <c r="O1005" s="151"/>
      <c r="P1005" s="209"/>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399999999999999">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1"/>
      <c r="L1006" s="151"/>
      <c r="M1006" s="151"/>
      <c r="N1006" s="151"/>
      <c r="O1006" s="151"/>
      <c r="P1006" s="209"/>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399999999999999">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1"/>
      <c r="L1007" s="151"/>
      <c r="M1007" s="151"/>
      <c r="N1007" s="151"/>
      <c r="O1007" s="151"/>
      <c r="P1007" s="209"/>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399999999999999">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1"/>
      <c r="L1008" s="151"/>
      <c r="M1008" s="151"/>
      <c r="N1008" s="151"/>
      <c r="O1008" s="151"/>
      <c r="P1008" s="209"/>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399999999999999">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1"/>
      <c r="L1009" s="151"/>
      <c r="M1009" s="151"/>
      <c r="N1009" s="151"/>
      <c r="O1009" s="151"/>
      <c r="P1009" s="209"/>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399999999999999">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1"/>
      <c r="L1010" s="151"/>
      <c r="M1010" s="151"/>
      <c r="N1010" s="151"/>
      <c r="O1010" s="151"/>
      <c r="P1010" s="209"/>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399999999999999">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1"/>
      <c r="L1011" s="151"/>
      <c r="M1011" s="151"/>
      <c r="N1011" s="151"/>
      <c r="O1011" s="151"/>
      <c r="P1011" s="209"/>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399999999999999">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1"/>
      <c r="L1012" s="151"/>
      <c r="M1012" s="151"/>
      <c r="N1012" s="151"/>
      <c r="O1012" s="151"/>
      <c r="P1012" s="209"/>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399999999999999">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1"/>
      <c r="L1013" s="151"/>
      <c r="M1013" s="151"/>
      <c r="N1013" s="151"/>
      <c r="O1013" s="151"/>
      <c r="P1013" s="209"/>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399999999999999">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1"/>
      <c r="L1014" s="151"/>
      <c r="M1014" s="151"/>
      <c r="N1014" s="151"/>
      <c r="O1014" s="151"/>
      <c r="P1014" s="209"/>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399999999999999">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1"/>
      <c r="L1015" s="151"/>
      <c r="M1015" s="151"/>
      <c r="N1015" s="151"/>
      <c r="O1015" s="151"/>
      <c r="P1015" s="209"/>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399999999999999">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1"/>
      <c r="L1016" s="151"/>
      <c r="M1016" s="151"/>
      <c r="N1016" s="151"/>
      <c r="O1016" s="151"/>
      <c r="P1016" s="209"/>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399999999999999">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1"/>
      <c r="L1017" s="151"/>
      <c r="M1017" s="151"/>
      <c r="N1017" s="151"/>
      <c r="O1017" s="151"/>
      <c r="P1017" s="209"/>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399999999999999">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1"/>
      <c r="L1018" s="151"/>
      <c r="M1018" s="151"/>
      <c r="N1018" s="151"/>
      <c r="O1018" s="151"/>
      <c r="P1018" s="209"/>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399999999999999">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1"/>
      <c r="L1019" s="151"/>
      <c r="M1019" s="151"/>
      <c r="N1019" s="151"/>
      <c r="O1019" s="151"/>
      <c r="P1019" s="209"/>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399999999999999">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1"/>
      <c r="L1020" s="151"/>
      <c r="M1020" s="151"/>
      <c r="N1020" s="151"/>
      <c r="O1020" s="151"/>
      <c r="P1020" s="209"/>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399999999999999">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1"/>
      <c r="L1021" s="151"/>
      <c r="M1021" s="151"/>
      <c r="N1021" s="151"/>
      <c r="O1021" s="151"/>
      <c r="P1021" s="209"/>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399999999999999">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1"/>
      <c r="L1022" s="151"/>
      <c r="M1022" s="151"/>
      <c r="N1022" s="151"/>
      <c r="O1022" s="151"/>
      <c r="P1022" s="209"/>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399999999999999">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1"/>
      <c r="L1023" s="151"/>
      <c r="M1023" s="151"/>
      <c r="N1023" s="151"/>
      <c r="O1023" s="151"/>
      <c r="P1023" s="209"/>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399999999999999">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1"/>
      <c r="L1024" s="151"/>
      <c r="M1024" s="151"/>
      <c r="N1024" s="151"/>
      <c r="O1024" s="151"/>
      <c r="P1024" s="209"/>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399999999999999">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1"/>
      <c r="L1025" s="151"/>
      <c r="M1025" s="151"/>
      <c r="N1025" s="151"/>
      <c r="O1025" s="151"/>
      <c r="P1025" s="209"/>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399999999999999">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1"/>
      <c r="L1026" s="151"/>
      <c r="M1026" s="151"/>
      <c r="N1026" s="151"/>
      <c r="O1026" s="151"/>
      <c r="P1026" s="209"/>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399999999999999">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1"/>
      <c r="L1027" s="151"/>
      <c r="M1027" s="151"/>
      <c r="N1027" s="151"/>
      <c r="O1027" s="151"/>
      <c r="P1027" s="209"/>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399999999999999">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1"/>
      <c r="L1028" s="151"/>
      <c r="M1028" s="151"/>
      <c r="N1028" s="151"/>
      <c r="O1028" s="151"/>
      <c r="P1028" s="209"/>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399999999999999">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1"/>
      <c r="L1029" s="151"/>
      <c r="M1029" s="151"/>
      <c r="N1029" s="151"/>
      <c r="O1029" s="151"/>
      <c r="P1029" s="209"/>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399999999999999">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1"/>
      <c r="L1030" s="151"/>
      <c r="M1030" s="151"/>
      <c r="N1030" s="151"/>
      <c r="O1030" s="151"/>
      <c r="P1030" s="209"/>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399999999999999">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1"/>
      <c r="L1031" s="151"/>
      <c r="M1031" s="151"/>
      <c r="N1031" s="151"/>
      <c r="O1031" s="151"/>
      <c r="P1031" s="209"/>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399999999999999">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1"/>
      <c r="L1032" s="151"/>
      <c r="M1032" s="151"/>
      <c r="N1032" s="151"/>
      <c r="O1032" s="151"/>
      <c r="P1032" s="209"/>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399999999999999">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1"/>
      <c r="L1033" s="151"/>
      <c r="M1033" s="151"/>
      <c r="N1033" s="151"/>
      <c r="O1033" s="151"/>
      <c r="P1033" s="209"/>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399999999999999">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1"/>
      <c r="L1034" s="151"/>
      <c r="M1034" s="151"/>
      <c r="N1034" s="151"/>
      <c r="O1034" s="151"/>
      <c r="P1034" s="209"/>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399999999999999">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1"/>
      <c r="L1035" s="151"/>
      <c r="M1035" s="151"/>
      <c r="N1035" s="151"/>
      <c r="O1035" s="151"/>
      <c r="P1035" s="209"/>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399999999999999">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1"/>
      <c r="L1036" s="151"/>
      <c r="M1036" s="151"/>
      <c r="N1036" s="151"/>
      <c r="O1036" s="151"/>
      <c r="P1036" s="209"/>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399999999999999">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1"/>
      <c r="L1037" s="151"/>
      <c r="M1037" s="151"/>
      <c r="N1037" s="151"/>
      <c r="O1037" s="151"/>
      <c r="P1037" s="209"/>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399999999999999">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1"/>
      <c r="L1038" s="151"/>
      <c r="M1038" s="151"/>
      <c r="N1038" s="151"/>
      <c r="O1038" s="151"/>
      <c r="P1038" s="209"/>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399999999999999">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1"/>
      <c r="L1039" s="151"/>
      <c r="M1039" s="151"/>
      <c r="N1039" s="151"/>
      <c r="O1039" s="151"/>
      <c r="P1039" s="209"/>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399999999999999">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1"/>
      <c r="L1040" s="151"/>
      <c r="M1040" s="151"/>
      <c r="N1040" s="151"/>
      <c r="O1040" s="151"/>
      <c r="P1040" s="209"/>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399999999999999">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1"/>
      <c r="L1041" s="151"/>
      <c r="M1041" s="151"/>
      <c r="N1041" s="151"/>
      <c r="O1041" s="151"/>
      <c r="P1041" s="209"/>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399999999999999">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1"/>
      <c r="L1042" s="151"/>
      <c r="M1042" s="151"/>
      <c r="N1042" s="151"/>
      <c r="O1042" s="151"/>
      <c r="P1042" s="209"/>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399999999999999">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1"/>
      <c r="L1043" s="151"/>
      <c r="M1043" s="151"/>
      <c r="N1043" s="151"/>
      <c r="O1043" s="151"/>
      <c r="P1043" s="209"/>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399999999999999">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1"/>
      <c r="L1044" s="151"/>
      <c r="M1044" s="151"/>
      <c r="N1044" s="151"/>
      <c r="O1044" s="151"/>
      <c r="P1044" s="209"/>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399999999999999">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1"/>
      <c r="L1045" s="151"/>
      <c r="M1045" s="151"/>
      <c r="N1045" s="151"/>
      <c r="O1045" s="151"/>
      <c r="P1045" s="209"/>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399999999999999">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1"/>
      <c r="L1046" s="151"/>
      <c r="M1046" s="151"/>
      <c r="N1046" s="151"/>
      <c r="O1046" s="151"/>
      <c r="P1046" s="209"/>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399999999999999">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1"/>
      <c r="L1047" s="151"/>
      <c r="M1047" s="151"/>
      <c r="N1047" s="151"/>
      <c r="O1047" s="151"/>
      <c r="P1047" s="209"/>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399999999999999">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1"/>
      <c r="L1048" s="151"/>
      <c r="M1048" s="151"/>
      <c r="N1048" s="151"/>
      <c r="O1048" s="151"/>
      <c r="P1048" s="209"/>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399999999999999">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1"/>
      <c r="L1049" s="151"/>
      <c r="M1049" s="151"/>
      <c r="N1049" s="151"/>
      <c r="O1049" s="151"/>
      <c r="P1049" s="209"/>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399999999999999">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1"/>
      <c r="L1050" s="151"/>
      <c r="M1050" s="151"/>
      <c r="N1050" s="151"/>
      <c r="O1050" s="151"/>
      <c r="P1050" s="209"/>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399999999999999">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1"/>
      <c r="L1051" s="151"/>
      <c r="M1051" s="151"/>
      <c r="N1051" s="151"/>
      <c r="O1051" s="151"/>
      <c r="P1051" s="209"/>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399999999999999">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1"/>
      <c r="L1052" s="151"/>
      <c r="M1052" s="151"/>
      <c r="N1052" s="151"/>
      <c r="O1052" s="151"/>
      <c r="P1052" s="209"/>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399999999999999">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1"/>
      <c r="L1053" s="151"/>
      <c r="M1053" s="151"/>
      <c r="N1053" s="151"/>
      <c r="O1053" s="151"/>
      <c r="P1053" s="209"/>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399999999999999">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1"/>
      <c r="L1054" s="151"/>
      <c r="M1054" s="151"/>
      <c r="N1054" s="151"/>
      <c r="O1054" s="151"/>
      <c r="P1054" s="209"/>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399999999999999">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1"/>
      <c r="L1055" s="151"/>
      <c r="M1055" s="151"/>
      <c r="N1055" s="151"/>
      <c r="O1055" s="151"/>
      <c r="P1055" s="209"/>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399999999999999">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1"/>
      <c r="L1056" s="151"/>
      <c r="M1056" s="151"/>
      <c r="N1056" s="151"/>
      <c r="O1056" s="151"/>
      <c r="P1056" s="209"/>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399999999999999">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1"/>
      <c r="L1057" s="151"/>
      <c r="M1057" s="151"/>
      <c r="N1057" s="151"/>
      <c r="O1057" s="151"/>
      <c r="P1057" s="209"/>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399999999999999">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1"/>
      <c r="L1058" s="151"/>
      <c r="M1058" s="151"/>
      <c r="N1058" s="151"/>
      <c r="O1058" s="151"/>
      <c r="P1058" s="209"/>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399999999999999">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1"/>
      <c r="L1059" s="151"/>
      <c r="M1059" s="151"/>
      <c r="N1059" s="151"/>
      <c r="O1059" s="151"/>
      <c r="P1059" s="209"/>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399999999999999">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1"/>
      <c r="L1060" s="151"/>
      <c r="M1060" s="151"/>
      <c r="N1060" s="151"/>
      <c r="O1060" s="151"/>
      <c r="P1060" s="209"/>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399999999999999">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1"/>
      <c r="L1061" s="151"/>
      <c r="M1061" s="151"/>
      <c r="N1061" s="151"/>
      <c r="O1061" s="151"/>
      <c r="P1061" s="209"/>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399999999999999">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1"/>
      <c r="L1062" s="151"/>
      <c r="M1062" s="151"/>
      <c r="N1062" s="151"/>
      <c r="O1062" s="151"/>
      <c r="P1062" s="209"/>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399999999999999">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1"/>
      <c r="L1063" s="151"/>
      <c r="M1063" s="151"/>
      <c r="N1063" s="151"/>
      <c r="O1063" s="151"/>
      <c r="P1063" s="209"/>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399999999999999">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1"/>
      <c r="L1064" s="151"/>
      <c r="M1064" s="151"/>
      <c r="N1064" s="151"/>
      <c r="O1064" s="151"/>
      <c r="P1064" s="209"/>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399999999999999">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1"/>
      <c r="L1065" s="151"/>
      <c r="M1065" s="151"/>
      <c r="N1065" s="151"/>
      <c r="O1065" s="151"/>
      <c r="P1065" s="209"/>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399999999999999">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1"/>
      <c r="L1066" s="151"/>
      <c r="M1066" s="151"/>
      <c r="N1066" s="151"/>
      <c r="O1066" s="151"/>
      <c r="P1066" s="209"/>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399999999999999">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1"/>
      <c r="L1067" s="151"/>
      <c r="M1067" s="151"/>
      <c r="N1067" s="151"/>
      <c r="O1067" s="151"/>
      <c r="P1067" s="209"/>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399999999999999">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1"/>
      <c r="L1068" s="151"/>
      <c r="M1068" s="151"/>
      <c r="N1068" s="151"/>
      <c r="O1068" s="151"/>
      <c r="P1068" s="209"/>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399999999999999">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1"/>
      <c r="L1069" s="151"/>
      <c r="M1069" s="151"/>
      <c r="N1069" s="151"/>
      <c r="O1069" s="151"/>
      <c r="P1069" s="209"/>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399999999999999">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1"/>
      <c r="L1070" s="151"/>
      <c r="M1070" s="151"/>
      <c r="N1070" s="151"/>
      <c r="O1070" s="151"/>
      <c r="P1070" s="209"/>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399999999999999">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1"/>
      <c r="L1071" s="151"/>
      <c r="M1071" s="151"/>
      <c r="N1071" s="151"/>
      <c r="O1071" s="151"/>
      <c r="P1071" s="209"/>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399999999999999">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1"/>
      <c r="L1072" s="151"/>
      <c r="M1072" s="151"/>
      <c r="N1072" s="151"/>
      <c r="O1072" s="151"/>
      <c r="P1072" s="209"/>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399999999999999">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1"/>
      <c r="L1073" s="151"/>
      <c r="M1073" s="151"/>
      <c r="N1073" s="151"/>
      <c r="O1073" s="151"/>
      <c r="P1073" s="209"/>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399999999999999">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1"/>
      <c r="L1074" s="151"/>
      <c r="M1074" s="151"/>
      <c r="N1074" s="151"/>
      <c r="O1074" s="151"/>
      <c r="P1074" s="209"/>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399999999999999">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1"/>
      <c r="L1075" s="151"/>
      <c r="M1075" s="151"/>
      <c r="N1075" s="151"/>
      <c r="O1075" s="151"/>
      <c r="P1075" s="209"/>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399999999999999">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1"/>
      <c r="L1076" s="151"/>
      <c r="M1076" s="151"/>
      <c r="N1076" s="151"/>
      <c r="O1076" s="151"/>
      <c r="P1076" s="209"/>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399999999999999">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1"/>
      <c r="L1077" s="151"/>
      <c r="M1077" s="151"/>
      <c r="N1077" s="151"/>
      <c r="O1077" s="151"/>
      <c r="P1077" s="209"/>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399999999999999">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1"/>
      <c r="L1078" s="151"/>
      <c r="M1078" s="151"/>
      <c r="N1078" s="151"/>
      <c r="O1078" s="151"/>
      <c r="P1078" s="209"/>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399999999999999">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1"/>
      <c r="L1079" s="151"/>
      <c r="M1079" s="151"/>
      <c r="N1079" s="151"/>
      <c r="O1079" s="151"/>
      <c r="P1079" s="209"/>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399999999999999">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1"/>
      <c r="L1080" s="151"/>
      <c r="M1080" s="151"/>
      <c r="N1080" s="151"/>
      <c r="O1080" s="151"/>
      <c r="P1080" s="209"/>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399999999999999">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1"/>
      <c r="L1081" s="151"/>
      <c r="M1081" s="151"/>
      <c r="N1081" s="151"/>
      <c r="O1081" s="151"/>
      <c r="P1081" s="209"/>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399999999999999">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1"/>
      <c r="L1082" s="151"/>
      <c r="M1082" s="151"/>
      <c r="N1082" s="151"/>
      <c r="O1082" s="151"/>
      <c r="P1082" s="209"/>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399999999999999">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1"/>
      <c r="L1083" s="151"/>
      <c r="M1083" s="151"/>
      <c r="N1083" s="151"/>
      <c r="O1083" s="151"/>
      <c r="P1083" s="209"/>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399999999999999">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1"/>
      <c r="L1084" s="151"/>
      <c r="M1084" s="151"/>
      <c r="N1084" s="151"/>
      <c r="O1084" s="151"/>
      <c r="P1084" s="209"/>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399999999999999">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1"/>
      <c r="L1085" s="151"/>
      <c r="M1085" s="151"/>
      <c r="N1085" s="151"/>
      <c r="O1085" s="151"/>
      <c r="P1085" s="209"/>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399999999999999">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1"/>
      <c r="L1086" s="151"/>
      <c r="M1086" s="151"/>
      <c r="N1086" s="151"/>
      <c r="O1086" s="151"/>
      <c r="P1086" s="209"/>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399999999999999">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1"/>
      <c r="L1087" s="151"/>
      <c r="M1087" s="151"/>
      <c r="N1087" s="151"/>
      <c r="O1087" s="151"/>
      <c r="P1087" s="209"/>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399999999999999">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1"/>
      <c r="L1088" s="151"/>
      <c r="M1088" s="151"/>
      <c r="N1088" s="151"/>
      <c r="O1088" s="151"/>
      <c r="P1088" s="209"/>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399999999999999">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1"/>
      <c r="L1089" s="151"/>
      <c r="M1089" s="151"/>
      <c r="N1089" s="151"/>
      <c r="O1089" s="151"/>
      <c r="P1089" s="209"/>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399999999999999">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1"/>
      <c r="L1090" s="151"/>
      <c r="M1090" s="151"/>
      <c r="N1090" s="151"/>
      <c r="O1090" s="151"/>
      <c r="P1090" s="209"/>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399999999999999">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1"/>
      <c r="L1091" s="151"/>
      <c r="M1091" s="151"/>
      <c r="N1091" s="151"/>
      <c r="O1091" s="151"/>
      <c r="P1091" s="209"/>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399999999999999">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1"/>
      <c r="L1092" s="151"/>
      <c r="M1092" s="151"/>
      <c r="N1092" s="151"/>
      <c r="O1092" s="151"/>
      <c r="P1092" s="209"/>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399999999999999">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1"/>
      <c r="L1093" s="151"/>
      <c r="M1093" s="151"/>
      <c r="N1093" s="151"/>
      <c r="O1093" s="151"/>
      <c r="P1093" s="209"/>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399999999999999">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1"/>
      <c r="L1094" s="151"/>
      <c r="M1094" s="151"/>
      <c r="N1094" s="151"/>
      <c r="O1094" s="151"/>
      <c r="P1094" s="209"/>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399999999999999">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1"/>
      <c r="L1095" s="151"/>
      <c r="M1095" s="151"/>
      <c r="N1095" s="151"/>
      <c r="O1095" s="151"/>
      <c r="P1095" s="209"/>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399999999999999">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1"/>
      <c r="L1096" s="151"/>
      <c r="M1096" s="151"/>
      <c r="N1096" s="151"/>
      <c r="O1096" s="151"/>
      <c r="P1096" s="209"/>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399999999999999">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1"/>
      <c r="L1097" s="151"/>
      <c r="M1097" s="151"/>
      <c r="N1097" s="151"/>
      <c r="O1097" s="151"/>
      <c r="P1097" s="209"/>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399999999999999">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1"/>
      <c r="L1098" s="151"/>
      <c r="M1098" s="151"/>
      <c r="N1098" s="151"/>
      <c r="O1098" s="151"/>
      <c r="P1098" s="209"/>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399999999999999">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1"/>
      <c r="L1099" s="151"/>
      <c r="M1099" s="151"/>
      <c r="N1099" s="151"/>
      <c r="O1099" s="151"/>
      <c r="P1099" s="209"/>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399999999999999">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1"/>
      <c r="L1100" s="151"/>
      <c r="M1100" s="151"/>
      <c r="N1100" s="151"/>
      <c r="O1100" s="151"/>
      <c r="P1100" s="209"/>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399999999999999">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1"/>
      <c r="L1101" s="151"/>
      <c r="M1101" s="151"/>
      <c r="N1101" s="151"/>
      <c r="O1101" s="151"/>
      <c r="P1101" s="209"/>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399999999999999">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1"/>
      <c r="L1102" s="151"/>
      <c r="M1102" s="151"/>
      <c r="N1102" s="151"/>
      <c r="O1102" s="151"/>
      <c r="P1102" s="209"/>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399999999999999">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1"/>
      <c r="L1103" s="151"/>
      <c r="M1103" s="151"/>
      <c r="N1103" s="151"/>
      <c r="O1103" s="151"/>
      <c r="P1103" s="209"/>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399999999999999">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1"/>
      <c r="L1104" s="151"/>
      <c r="M1104" s="151"/>
      <c r="N1104" s="151"/>
      <c r="O1104" s="151"/>
      <c r="P1104" s="209"/>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399999999999999">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1"/>
      <c r="L1105" s="151"/>
      <c r="M1105" s="151"/>
      <c r="N1105" s="151"/>
      <c r="O1105" s="151"/>
      <c r="P1105" s="209"/>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399999999999999">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1"/>
      <c r="L1106" s="151"/>
      <c r="M1106" s="151"/>
      <c r="N1106" s="151"/>
      <c r="O1106" s="151"/>
      <c r="P1106" s="209"/>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399999999999999">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1"/>
      <c r="L1107" s="151"/>
      <c r="M1107" s="151"/>
      <c r="N1107" s="151"/>
      <c r="O1107" s="151"/>
      <c r="P1107" s="209"/>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399999999999999">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1"/>
      <c r="L1108" s="151"/>
      <c r="M1108" s="151"/>
      <c r="N1108" s="151"/>
      <c r="O1108" s="151"/>
      <c r="P1108" s="209"/>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399999999999999">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1"/>
      <c r="L1109" s="151"/>
      <c r="M1109" s="151"/>
      <c r="N1109" s="151"/>
      <c r="O1109" s="151"/>
      <c r="P1109" s="209"/>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399999999999999">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1"/>
      <c r="L1110" s="151"/>
      <c r="M1110" s="151"/>
      <c r="N1110" s="151"/>
      <c r="O1110" s="151"/>
      <c r="P1110" s="209"/>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399999999999999">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1"/>
      <c r="L1111" s="151"/>
      <c r="M1111" s="151"/>
      <c r="N1111" s="151"/>
      <c r="O1111" s="151"/>
      <c r="P1111" s="209"/>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399999999999999">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1"/>
      <c r="L1112" s="151"/>
      <c r="M1112" s="151"/>
      <c r="N1112" s="151"/>
      <c r="O1112" s="151"/>
      <c r="P1112" s="209"/>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399999999999999">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1"/>
      <c r="L1113" s="151"/>
      <c r="M1113" s="151"/>
      <c r="N1113" s="151"/>
      <c r="O1113" s="151"/>
      <c r="P1113" s="209"/>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399999999999999">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1"/>
      <c r="L1114" s="151"/>
      <c r="M1114" s="151"/>
      <c r="N1114" s="151"/>
      <c r="O1114" s="151"/>
      <c r="P1114" s="209"/>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399999999999999">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1"/>
      <c r="L1115" s="151"/>
      <c r="M1115" s="151"/>
      <c r="N1115" s="151"/>
      <c r="O1115" s="151"/>
      <c r="P1115" s="209"/>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399999999999999">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1"/>
      <c r="L1116" s="151"/>
      <c r="M1116" s="151"/>
      <c r="N1116" s="151"/>
      <c r="O1116" s="151"/>
      <c r="P1116" s="209"/>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399999999999999">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1"/>
      <c r="L1117" s="151"/>
      <c r="M1117" s="151"/>
      <c r="N1117" s="151"/>
      <c r="O1117" s="151"/>
      <c r="P1117" s="209"/>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399999999999999">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1"/>
      <c r="L1118" s="151"/>
      <c r="M1118" s="151"/>
      <c r="N1118" s="151"/>
      <c r="O1118" s="151"/>
      <c r="P1118" s="209"/>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399999999999999">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1"/>
      <c r="L1119" s="151"/>
      <c r="M1119" s="151"/>
      <c r="N1119" s="151"/>
      <c r="O1119" s="151"/>
      <c r="P1119" s="209"/>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399999999999999">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1"/>
      <c r="L1120" s="151"/>
      <c r="M1120" s="151"/>
      <c r="N1120" s="151"/>
      <c r="O1120" s="151"/>
      <c r="P1120" s="209"/>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399999999999999">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1"/>
      <c r="L1121" s="151"/>
      <c r="M1121" s="151"/>
      <c r="N1121" s="151"/>
      <c r="O1121" s="151"/>
      <c r="P1121" s="209"/>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399999999999999">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1"/>
      <c r="L1122" s="151"/>
      <c r="M1122" s="151"/>
      <c r="N1122" s="151"/>
      <c r="O1122" s="151"/>
      <c r="P1122" s="209"/>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399999999999999">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1"/>
      <c r="L1123" s="151"/>
      <c r="M1123" s="151"/>
      <c r="N1123" s="151"/>
      <c r="O1123" s="151"/>
      <c r="P1123" s="209"/>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399999999999999">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1"/>
      <c r="L1124" s="151"/>
      <c r="M1124" s="151"/>
      <c r="N1124" s="151"/>
      <c r="O1124" s="151"/>
      <c r="P1124" s="209"/>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399999999999999">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1"/>
      <c r="L1125" s="151"/>
      <c r="M1125" s="151"/>
      <c r="N1125" s="151"/>
      <c r="O1125" s="151"/>
      <c r="P1125" s="209"/>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399999999999999">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1"/>
      <c r="L1126" s="151"/>
      <c r="M1126" s="151"/>
      <c r="N1126" s="151"/>
      <c r="O1126" s="151"/>
      <c r="P1126" s="209"/>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399999999999999">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1"/>
      <c r="L1127" s="151"/>
      <c r="M1127" s="151"/>
      <c r="N1127" s="151"/>
      <c r="O1127" s="151"/>
      <c r="P1127" s="209"/>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399999999999999">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1"/>
      <c r="L1128" s="151"/>
      <c r="M1128" s="151"/>
      <c r="N1128" s="151"/>
      <c r="O1128" s="151"/>
      <c r="P1128" s="209"/>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399999999999999">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1"/>
      <c r="L1129" s="151"/>
      <c r="M1129" s="151"/>
      <c r="N1129" s="151"/>
      <c r="O1129" s="151"/>
      <c r="P1129" s="209"/>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399999999999999">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1"/>
      <c r="L1130" s="151"/>
      <c r="M1130" s="151"/>
      <c r="N1130" s="151"/>
      <c r="O1130" s="151"/>
      <c r="P1130" s="209"/>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399999999999999">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1"/>
      <c r="L1131" s="151"/>
      <c r="M1131" s="151"/>
      <c r="N1131" s="151"/>
      <c r="O1131" s="151"/>
      <c r="P1131" s="209"/>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399999999999999">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1"/>
      <c r="L1132" s="151"/>
      <c r="M1132" s="151"/>
      <c r="N1132" s="151"/>
      <c r="O1132" s="151"/>
      <c r="P1132" s="209"/>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399999999999999">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1"/>
      <c r="L1133" s="151"/>
      <c r="M1133" s="151"/>
      <c r="N1133" s="151"/>
      <c r="O1133" s="151"/>
      <c r="P1133" s="209"/>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399999999999999">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1"/>
      <c r="L1134" s="151"/>
      <c r="M1134" s="151"/>
      <c r="N1134" s="151"/>
      <c r="O1134" s="151"/>
      <c r="P1134" s="209"/>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399999999999999">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1"/>
      <c r="L1135" s="151"/>
      <c r="M1135" s="151"/>
      <c r="N1135" s="151"/>
      <c r="O1135" s="151"/>
      <c r="P1135" s="209"/>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399999999999999">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1"/>
      <c r="L1136" s="151"/>
      <c r="M1136" s="151"/>
      <c r="N1136" s="151"/>
      <c r="O1136" s="151"/>
      <c r="P1136" s="209"/>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399999999999999">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1"/>
      <c r="L1137" s="151"/>
      <c r="M1137" s="151"/>
      <c r="N1137" s="151"/>
      <c r="O1137" s="151"/>
      <c r="P1137" s="209"/>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399999999999999">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1"/>
      <c r="L1138" s="151"/>
      <c r="M1138" s="151"/>
      <c r="N1138" s="151"/>
      <c r="O1138" s="151"/>
      <c r="P1138" s="209"/>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399999999999999">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1"/>
      <c r="L1139" s="151"/>
      <c r="M1139" s="151"/>
      <c r="N1139" s="151"/>
      <c r="O1139" s="151"/>
      <c r="P1139" s="209"/>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399999999999999">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1"/>
      <c r="L1140" s="151"/>
      <c r="M1140" s="151"/>
      <c r="N1140" s="151"/>
      <c r="O1140" s="151"/>
      <c r="P1140" s="209"/>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399999999999999">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1"/>
      <c r="L1141" s="151"/>
      <c r="M1141" s="151"/>
      <c r="N1141" s="151"/>
      <c r="O1141" s="151"/>
      <c r="P1141" s="209"/>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399999999999999">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1"/>
      <c r="L1142" s="151"/>
      <c r="M1142" s="151"/>
      <c r="N1142" s="151"/>
      <c r="O1142" s="151"/>
      <c r="P1142" s="209"/>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399999999999999">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1"/>
      <c r="L1143" s="151"/>
      <c r="M1143" s="151"/>
      <c r="N1143" s="151"/>
      <c r="O1143" s="151"/>
      <c r="P1143" s="209"/>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399999999999999">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1"/>
      <c r="L1144" s="151"/>
      <c r="M1144" s="151"/>
      <c r="N1144" s="151"/>
      <c r="O1144" s="151"/>
      <c r="P1144" s="209"/>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399999999999999">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1"/>
      <c r="L1145" s="151"/>
      <c r="M1145" s="151"/>
      <c r="N1145" s="151"/>
      <c r="O1145" s="151"/>
      <c r="P1145" s="209"/>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399999999999999">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1"/>
      <c r="L1146" s="151"/>
      <c r="M1146" s="151"/>
      <c r="N1146" s="151"/>
      <c r="O1146" s="151"/>
      <c r="P1146" s="209"/>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399999999999999">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1"/>
      <c r="L1147" s="151"/>
      <c r="M1147" s="151"/>
      <c r="N1147" s="151"/>
      <c r="O1147" s="151"/>
      <c r="P1147" s="209"/>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399999999999999">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1"/>
      <c r="L1148" s="151"/>
      <c r="M1148" s="151"/>
      <c r="N1148" s="151"/>
      <c r="O1148" s="151"/>
      <c r="P1148" s="209"/>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399999999999999">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1"/>
      <c r="L1149" s="151"/>
      <c r="M1149" s="151"/>
      <c r="N1149" s="151"/>
      <c r="O1149" s="151"/>
      <c r="P1149" s="209"/>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399999999999999">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1"/>
      <c r="L1150" s="151"/>
      <c r="M1150" s="151"/>
      <c r="N1150" s="151"/>
      <c r="O1150" s="151"/>
      <c r="P1150" s="209"/>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399999999999999">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1"/>
      <c r="L1151" s="151"/>
      <c r="M1151" s="151"/>
      <c r="N1151" s="151"/>
      <c r="O1151" s="151"/>
      <c r="P1151" s="209"/>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399999999999999">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1"/>
      <c r="L1152" s="151"/>
      <c r="M1152" s="151"/>
      <c r="N1152" s="151"/>
      <c r="O1152" s="151"/>
      <c r="P1152" s="209"/>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399999999999999">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1"/>
      <c r="L1153" s="151"/>
      <c r="M1153" s="151"/>
      <c r="N1153" s="151"/>
      <c r="O1153" s="151"/>
      <c r="P1153" s="209"/>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399999999999999">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1"/>
      <c r="L1154" s="151"/>
      <c r="M1154" s="151"/>
      <c r="N1154" s="151"/>
      <c r="O1154" s="151"/>
      <c r="P1154" s="209"/>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399999999999999">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1"/>
      <c r="L1155" s="151"/>
      <c r="M1155" s="151"/>
      <c r="N1155" s="151"/>
      <c r="O1155" s="151"/>
      <c r="P1155" s="209"/>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399999999999999">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1"/>
      <c r="L1156" s="151"/>
      <c r="M1156" s="151"/>
      <c r="N1156" s="151"/>
      <c r="O1156" s="151"/>
      <c r="P1156" s="209"/>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399999999999999">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1"/>
      <c r="L1157" s="151"/>
      <c r="M1157" s="151"/>
      <c r="N1157" s="151"/>
      <c r="O1157" s="151"/>
      <c r="P1157" s="209"/>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399999999999999">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1"/>
      <c r="L1158" s="151"/>
      <c r="M1158" s="151"/>
      <c r="N1158" s="151"/>
      <c r="O1158" s="151"/>
      <c r="P1158" s="209"/>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399999999999999">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1"/>
      <c r="L1159" s="151"/>
      <c r="M1159" s="151"/>
      <c r="N1159" s="151"/>
      <c r="O1159" s="151"/>
      <c r="P1159" s="209"/>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399999999999999">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1"/>
      <c r="L1160" s="151"/>
      <c r="M1160" s="151"/>
      <c r="N1160" s="151"/>
      <c r="O1160" s="151"/>
      <c r="P1160" s="209"/>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399999999999999">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1"/>
      <c r="L1161" s="151"/>
      <c r="M1161" s="151"/>
      <c r="N1161" s="151"/>
      <c r="O1161" s="151"/>
      <c r="P1161" s="209"/>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399999999999999">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1"/>
      <c r="L1162" s="151"/>
      <c r="M1162" s="151"/>
      <c r="N1162" s="151"/>
      <c r="O1162" s="151"/>
      <c r="P1162" s="209"/>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399999999999999">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1"/>
      <c r="L1163" s="151"/>
      <c r="M1163" s="151"/>
      <c r="N1163" s="151"/>
      <c r="O1163" s="151"/>
      <c r="P1163" s="209"/>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399999999999999">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1"/>
      <c r="L1164" s="151"/>
      <c r="M1164" s="151"/>
      <c r="N1164" s="151"/>
      <c r="O1164" s="151"/>
      <c r="P1164" s="209"/>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399999999999999">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1"/>
      <c r="L1165" s="151"/>
      <c r="M1165" s="151"/>
      <c r="N1165" s="151"/>
      <c r="O1165" s="151"/>
      <c r="P1165" s="209"/>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399999999999999">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1"/>
      <c r="L1166" s="151"/>
      <c r="M1166" s="151"/>
      <c r="N1166" s="151"/>
      <c r="O1166" s="151"/>
      <c r="P1166" s="209"/>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399999999999999">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1"/>
      <c r="L1167" s="151"/>
      <c r="M1167" s="151"/>
      <c r="N1167" s="151"/>
      <c r="O1167" s="151"/>
      <c r="P1167" s="209"/>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399999999999999">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1"/>
      <c r="L1168" s="151"/>
      <c r="M1168" s="151"/>
      <c r="N1168" s="151"/>
      <c r="O1168" s="151"/>
      <c r="P1168" s="209"/>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399999999999999">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1"/>
      <c r="L1169" s="151"/>
      <c r="M1169" s="151"/>
      <c r="N1169" s="151"/>
      <c r="O1169" s="151"/>
      <c r="P1169" s="209"/>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399999999999999">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1"/>
      <c r="L1170" s="151"/>
      <c r="M1170" s="151"/>
      <c r="N1170" s="151"/>
      <c r="O1170" s="151"/>
      <c r="P1170" s="209"/>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399999999999999">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1"/>
      <c r="L1171" s="151"/>
      <c r="M1171" s="151"/>
      <c r="N1171" s="151"/>
      <c r="O1171" s="151"/>
      <c r="P1171" s="209"/>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399999999999999">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1"/>
      <c r="L1172" s="151"/>
      <c r="M1172" s="151"/>
      <c r="N1172" s="151"/>
      <c r="O1172" s="151"/>
      <c r="P1172" s="209"/>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399999999999999">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1"/>
      <c r="L1173" s="151"/>
      <c r="M1173" s="151"/>
      <c r="N1173" s="151"/>
      <c r="O1173" s="151"/>
      <c r="P1173" s="209"/>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399999999999999">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1"/>
      <c r="L1174" s="151"/>
      <c r="M1174" s="151"/>
      <c r="N1174" s="151"/>
      <c r="O1174" s="151"/>
      <c r="P1174" s="209"/>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399999999999999">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1"/>
      <c r="L1175" s="151"/>
      <c r="M1175" s="151"/>
      <c r="N1175" s="151"/>
      <c r="O1175" s="151"/>
      <c r="P1175" s="209"/>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399999999999999">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1"/>
      <c r="L1176" s="151"/>
      <c r="M1176" s="151"/>
      <c r="N1176" s="151"/>
      <c r="O1176" s="151"/>
      <c r="P1176" s="209"/>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399999999999999">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1"/>
      <c r="L1177" s="151"/>
      <c r="M1177" s="151"/>
      <c r="N1177" s="151"/>
      <c r="O1177" s="151"/>
      <c r="P1177" s="209"/>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399999999999999">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1"/>
      <c r="L1178" s="151"/>
      <c r="M1178" s="151"/>
      <c r="N1178" s="151"/>
      <c r="O1178" s="151"/>
      <c r="P1178" s="209"/>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399999999999999">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1"/>
      <c r="L1179" s="151"/>
      <c r="M1179" s="151"/>
      <c r="N1179" s="151"/>
      <c r="O1179" s="151"/>
      <c r="P1179" s="209"/>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399999999999999">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1"/>
      <c r="L1180" s="151"/>
      <c r="M1180" s="151"/>
      <c r="N1180" s="151"/>
      <c r="O1180" s="151"/>
      <c r="P1180" s="209"/>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399999999999999">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1"/>
      <c r="L1181" s="151"/>
      <c r="M1181" s="151"/>
      <c r="N1181" s="151"/>
      <c r="O1181" s="151"/>
      <c r="P1181" s="209"/>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399999999999999">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1"/>
      <c r="L1182" s="151"/>
      <c r="M1182" s="151"/>
      <c r="N1182" s="151"/>
      <c r="O1182" s="151"/>
      <c r="P1182" s="209"/>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399999999999999">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1"/>
      <c r="L1183" s="151"/>
      <c r="M1183" s="151"/>
      <c r="N1183" s="151"/>
      <c r="O1183" s="151"/>
      <c r="P1183" s="209"/>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399999999999999">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1"/>
      <c r="L1184" s="151"/>
      <c r="M1184" s="151"/>
      <c r="N1184" s="151"/>
      <c r="O1184" s="151"/>
      <c r="P1184" s="209"/>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399999999999999">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1"/>
      <c r="L1185" s="151"/>
      <c r="M1185" s="151"/>
      <c r="N1185" s="151"/>
      <c r="O1185" s="151"/>
      <c r="P1185" s="209"/>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399999999999999">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1"/>
      <c r="L1186" s="151"/>
      <c r="M1186" s="151"/>
      <c r="N1186" s="151"/>
      <c r="O1186" s="151"/>
      <c r="P1186" s="209"/>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399999999999999">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1"/>
      <c r="L1187" s="151"/>
      <c r="M1187" s="151"/>
      <c r="N1187" s="151"/>
      <c r="O1187" s="151"/>
      <c r="P1187" s="209"/>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399999999999999">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1"/>
      <c r="L1188" s="151"/>
      <c r="M1188" s="151"/>
      <c r="N1188" s="151"/>
      <c r="O1188" s="151"/>
      <c r="P1188" s="209"/>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399999999999999">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1"/>
      <c r="L1189" s="151"/>
      <c r="M1189" s="151"/>
      <c r="N1189" s="151"/>
      <c r="O1189" s="151"/>
      <c r="P1189" s="209"/>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399999999999999">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1"/>
      <c r="L1190" s="151"/>
      <c r="M1190" s="151"/>
      <c r="N1190" s="151"/>
      <c r="O1190" s="151"/>
      <c r="P1190" s="209"/>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399999999999999">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1"/>
      <c r="L1191" s="151"/>
      <c r="M1191" s="151"/>
      <c r="N1191" s="151"/>
      <c r="O1191" s="151"/>
      <c r="P1191" s="209"/>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399999999999999">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1"/>
      <c r="L1192" s="151"/>
      <c r="M1192" s="151"/>
      <c r="N1192" s="151"/>
      <c r="O1192" s="151"/>
      <c r="P1192" s="209"/>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399999999999999">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1"/>
      <c r="L1193" s="151"/>
      <c r="M1193" s="151"/>
      <c r="N1193" s="151"/>
      <c r="O1193" s="151"/>
      <c r="P1193" s="209"/>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399999999999999">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1"/>
      <c r="L1194" s="151"/>
      <c r="M1194" s="151"/>
      <c r="N1194" s="151"/>
      <c r="O1194" s="151"/>
      <c r="P1194" s="209"/>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399999999999999">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1"/>
      <c r="L1195" s="151"/>
      <c r="M1195" s="151"/>
      <c r="N1195" s="151"/>
      <c r="O1195" s="151"/>
      <c r="P1195" s="209"/>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399999999999999">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1"/>
      <c r="L1196" s="151"/>
      <c r="M1196" s="151"/>
      <c r="N1196" s="151"/>
      <c r="O1196" s="151"/>
      <c r="P1196" s="209"/>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399999999999999">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1"/>
      <c r="L1197" s="151"/>
      <c r="M1197" s="151"/>
      <c r="N1197" s="151"/>
      <c r="O1197" s="151"/>
      <c r="P1197" s="209"/>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399999999999999">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1"/>
      <c r="L1198" s="151"/>
      <c r="M1198" s="151"/>
      <c r="N1198" s="151"/>
      <c r="O1198" s="151"/>
      <c r="P1198" s="209"/>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399999999999999">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1"/>
      <c r="L1199" s="151"/>
      <c r="M1199" s="151"/>
      <c r="N1199" s="151"/>
      <c r="O1199" s="151"/>
      <c r="P1199" s="209"/>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399999999999999">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1"/>
      <c r="L1200" s="151"/>
      <c r="M1200" s="151"/>
      <c r="N1200" s="151"/>
      <c r="O1200" s="151"/>
      <c r="P1200" s="209"/>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399999999999999">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1"/>
      <c r="L1201" s="151"/>
      <c r="M1201" s="151"/>
      <c r="N1201" s="151"/>
      <c r="O1201" s="151"/>
      <c r="P1201" s="209"/>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399999999999999">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1"/>
      <c r="L1202" s="151"/>
      <c r="M1202" s="151"/>
      <c r="N1202" s="151"/>
      <c r="O1202" s="151"/>
      <c r="P1202" s="209"/>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399999999999999">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1"/>
      <c r="L1203" s="151"/>
      <c r="M1203" s="151"/>
      <c r="N1203" s="151"/>
      <c r="O1203" s="151"/>
      <c r="P1203" s="209"/>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399999999999999">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1"/>
      <c r="L1204" s="151"/>
      <c r="M1204" s="151"/>
      <c r="N1204" s="151"/>
      <c r="O1204" s="151"/>
      <c r="P1204" s="209"/>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399999999999999">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1"/>
      <c r="L1205" s="151"/>
      <c r="M1205" s="151"/>
      <c r="N1205" s="151"/>
      <c r="O1205" s="151"/>
      <c r="P1205" s="209"/>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399999999999999">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1"/>
      <c r="L1206" s="151"/>
      <c r="M1206" s="151"/>
      <c r="N1206" s="151"/>
      <c r="O1206" s="151"/>
      <c r="P1206" s="209"/>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399999999999999">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1"/>
      <c r="L1207" s="151"/>
      <c r="M1207" s="151"/>
      <c r="N1207" s="151"/>
      <c r="O1207" s="151"/>
      <c r="P1207" s="209"/>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399999999999999">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1"/>
      <c r="L1208" s="151"/>
      <c r="M1208" s="151"/>
      <c r="N1208" s="151"/>
      <c r="O1208" s="151"/>
      <c r="P1208" s="209"/>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399999999999999">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1"/>
      <c r="L1209" s="151"/>
      <c r="M1209" s="151"/>
      <c r="N1209" s="151"/>
      <c r="O1209" s="151"/>
      <c r="P1209" s="209"/>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399999999999999">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1"/>
      <c r="L1210" s="151"/>
      <c r="M1210" s="151"/>
      <c r="N1210" s="151"/>
      <c r="O1210" s="151"/>
      <c r="P1210" s="209"/>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399999999999999">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1"/>
      <c r="L1211" s="151"/>
      <c r="M1211" s="151"/>
      <c r="N1211" s="151"/>
      <c r="O1211" s="151"/>
      <c r="P1211" s="209"/>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399999999999999">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1"/>
      <c r="L1212" s="151"/>
      <c r="M1212" s="151"/>
      <c r="N1212" s="151"/>
      <c r="O1212" s="151"/>
      <c r="P1212" s="209"/>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399999999999999">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1"/>
      <c r="L1213" s="151"/>
      <c r="M1213" s="151"/>
      <c r="N1213" s="151"/>
      <c r="O1213" s="151"/>
      <c r="P1213" s="209"/>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399999999999999">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1"/>
      <c r="L1214" s="151"/>
      <c r="M1214" s="151"/>
      <c r="N1214" s="151"/>
      <c r="O1214" s="151"/>
      <c r="P1214" s="209"/>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399999999999999">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1"/>
      <c r="L1215" s="151"/>
      <c r="M1215" s="151"/>
      <c r="N1215" s="151"/>
      <c r="O1215" s="151"/>
      <c r="P1215" s="209"/>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399999999999999">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1"/>
      <c r="L1216" s="151"/>
      <c r="M1216" s="151"/>
      <c r="N1216" s="151"/>
      <c r="O1216" s="151"/>
      <c r="P1216" s="209"/>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399999999999999">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1"/>
      <c r="L1217" s="151"/>
      <c r="M1217" s="151"/>
      <c r="N1217" s="151"/>
      <c r="O1217" s="151"/>
      <c r="P1217" s="209"/>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399999999999999">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1"/>
      <c r="L1218" s="151"/>
      <c r="M1218" s="151"/>
      <c r="N1218" s="151"/>
      <c r="O1218" s="151"/>
      <c r="P1218" s="209"/>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399999999999999">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1"/>
      <c r="L1219" s="151"/>
      <c r="M1219" s="151"/>
      <c r="N1219" s="151"/>
      <c r="O1219" s="151"/>
      <c r="P1219" s="209"/>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399999999999999">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1"/>
      <c r="L1220" s="151"/>
      <c r="M1220" s="151"/>
      <c r="N1220" s="151"/>
      <c r="O1220" s="151"/>
      <c r="P1220" s="209"/>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399999999999999">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1"/>
      <c r="L1221" s="151"/>
      <c r="M1221" s="151"/>
      <c r="N1221" s="151"/>
      <c r="O1221" s="151"/>
      <c r="P1221" s="209"/>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399999999999999">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1"/>
      <c r="L1222" s="151"/>
      <c r="M1222" s="151"/>
      <c r="N1222" s="151"/>
      <c r="O1222" s="151"/>
      <c r="P1222" s="209"/>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399999999999999">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1"/>
      <c r="L1223" s="151"/>
      <c r="M1223" s="151"/>
      <c r="N1223" s="151"/>
      <c r="O1223" s="151"/>
      <c r="P1223" s="209"/>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399999999999999">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1"/>
      <c r="L1224" s="151"/>
      <c r="M1224" s="151"/>
      <c r="N1224" s="151"/>
      <c r="O1224" s="151"/>
      <c r="P1224" s="209"/>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399999999999999">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1"/>
      <c r="L1225" s="151"/>
      <c r="M1225" s="151"/>
      <c r="N1225" s="151"/>
      <c r="O1225" s="151"/>
      <c r="P1225" s="209"/>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399999999999999">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1"/>
      <c r="L1226" s="151"/>
      <c r="M1226" s="151"/>
      <c r="N1226" s="151"/>
      <c r="O1226" s="151"/>
      <c r="P1226" s="209"/>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399999999999999">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1"/>
      <c r="L1227" s="151"/>
      <c r="M1227" s="151"/>
      <c r="N1227" s="151"/>
      <c r="O1227" s="151"/>
      <c r="P1227" s="209"/>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399999999999999">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1"/>
      <c r="L1228" s="151"/>
      <c r="M1228" s="151"/>
      <c r="N1228" s="151"/>
      <c r="O1228" s="151"/>
      <c r="P1228" s="209"/>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399999999999999">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1"/>
      <c r="L1229" s="151"/>
      <c r="M1229" s="151"/>
      <c r="N1229" s="151"/>
      <c r="O1229" s="151"/>
      <c r="P1229" s="209"/>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399999999999999">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1"/>
      <c r="L1230" s="151"/>
      <c r="M1230" s="151"/>
      <c r="N1230" s="151"/>
      <c r="O1230" s="151"/>
      <c r="P1230" s="209"/>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399999999999999">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1"/>
      <c r="L1231" s="151"/>
      <c r="M1231" s="151"/>
      <c r="N1231" s="151"/>
      <c r="O1231" s="151"/>
      <c r="P1231" s="209"/>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399999999999999">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1"/>
      <c r="L1232" s="151"/>
      <c r="M1232" s="151"/>
      <c r="N1232" s="151"/>
      <c r="O1232" s="151"/>
      <c r="P1232" s="209"/>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399999999999999">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1"/>
      <c r="L1233" s="151"/>
      <c r="M1233" s="151"/>
      <c r="N1233" s="151"/>
      <c r="O1233" s="151"/>
      <c r="P1233" s="209"/>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399999999999999">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1"/>
      <c r="L1234" s="151"/>
      <c r="M1234" s="151"/>
      <c r="N1234" s="151"/>
      <c r="O1234" s="151"/>
      <c r="P1234" s="209"/>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399999999999999">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1"/>
      <c r="L1235" s="151"/>
      <c r="M1235" s="151"/>
      <c r="N1235" s="151"/>
      <c r="O1235" s="151"/>
      <c r="P1235" s="209"/>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399999999999999">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1"/>
      <c r="L1236" s="151"/>
      <c r="M1236" s="151"/>
      <c r="N1236" s="151"/>
      <c r="O1236" s="151"/>
      <c r="P1236" s="209"/>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399999999999999">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1"/>
      <c r="L1237" s="151"/>
      <c r="M1237" s="151"/>
      <c r="N1237" s="151"/>
      <c r="O1237" s="151"/>
      <c r="P1237" s="209"/>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399999999999999">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1"/>
      <c r="L1238" s="151"/>
      <c r="M1238" s="151"/>
      <c r="N1238" s="151"/>
      <c r="O1238" s="151"/>
      <c r="P1238" s="209"/>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399999999999999">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1"/>
      <c r="L1239" s="151"/>
      <c r="M1239" s="151"/>
      <c r="N1239" s="151"/>
      <c r="O1239" s="151"/>
      <c r="P1239" s="209"/>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399999999999999">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1"/>
      <c r="L1240" s="151"/>
      <c r="M1240" s="151"/>
      <c r="N1240" s="151"/>
      <c r="O1240" s="151"/>
      <c r="P1240" s="209"/>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399999999999999">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1"/>
      <c r="L1241" s="151"/>
      <c r="M1241" s="151"/>
      <c r="N1241" s="151"/>
      <c r="O1241" s="151"/>
      <c r="P1241" s="209"/>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399999999999999">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1"/>
      <c r="L1242" s="151"/>
      <c r="M1242" s="151"/>
      <c r="N1242" s="151"/>
      <c r="O1242" s="151"/>
      <c r="P1242" s="209"/>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399999999999999">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1"/>
      <c r="L1243" s="151"/>
      <c r="M1243" s="151"/>
      <c r="N1243" s="151"/>
      <c r="O1243" s="151"/>
      <c r="P1243" s="209"/>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399999999999999">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1"/>
      <c r="L1244" s="151"/>
      <c r="M1244" s="151"/>
      <c r="N1244" s="151"/>
      <c r="O1244" s="151"/>
      <c r="P1244" s="209"/>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399999999999999">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1"/>
      <c r="L1245" s="151"/>
      <c r="M1245" s="151"/>
      <c r="N1245" s="151"/>
      <c r="O1245" s="151"/>
      <c r="P1245" s="209"/>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399999999999999">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1"/>
      <c r="L1246" s="151"/>
      <c r="M1246" s="151"/>
      <c r="N1246" s="151"/>
      <c r="O1246" s="151"/>
      <c r="P1246" s="209"/>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399999999999999">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1"/>
      <c r="L1247" s="151"/>
      <c r="M1247" s="151"/>
      <c r="N1247" s="151"/>
      <c r="O1247" s="151"/>
      <c r="P1247" s="209"/>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399999999999999">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1"/>
      <c r="L1248" s="151"/>
      <c r="M1248" s="151"/>
      <c r="N1248" s="151"/>
      <c r="O1248" s="151"/>
      <c r="P1248" s="209"/>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399999999999999">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1"/>
      <c r="L1249" s="151"/>
      <c r="M1249" s="151"/>
      <c r="N1249" s="151"/>
      <c r="O1249" s="151"/>
      <c r="P1249" s="209"/>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399999999999999">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1"/>
      <c r="L1250" s="151"/>
      <c r="M1250" s="151"/>
      <c r="N1250" s="151"/>
      <c r="O1250" s="151"/>
      <c r="P1250" s="209"/>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399999999999999">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1"/>
      <c r="L1251" s="151"/>
      <c r="M1251" s="151"/>
      <c r="N1251" s="151"/>
      <c r="O1251" s="151"/>
      <c r="P1251" s="209"/>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399999999999999">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1"/>
      <c r="L1252" s="151"/>
      <c r="M1252" s="151"/>
      <c r="N1252" s="151"/>
      <c r="O1252" s="151"/>
      <c r="P1252" s="209"/>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399999999999999">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1"/>
      <c r="L1253" s="151"/>
      <c r="M1253" s="151"/>
      <c r="N1253" s="151"/>
      <c r="O1253" s="151"/>
      <c r="P1253" s="209"/>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399999999999999">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1"/>
      <c r="L1254" s="151"/>
      <c r="M1254" s="151"/>
      <c r="N1254" s="151"/>
      <c r="O1254" s="151"/>
      <c r="P1254" s="209"/>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399999999999999">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1"/>
      <c r="L1255" s="151"/>
      <c r="M1255" s="151"/>
      <c r="N1255" s="151"/>
      <c r="O1255" s="151"/>
      <c r="P1255" s="209"/>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399999999999999">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1"/>
      <c r="L1256" s="151"/>
      <c r="M1256" s="151"/>
      <c r="N1256" s="151"/>
      <c r="O1256" s="151"/>
      <c r="P1256" s="209"/>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399999999999999">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1"/>
      <c r="L1257" s="151"/>
      <c r="M1257" s="151"/>
      <c r="N1257" s="151"/>
      <c r="O1257" s="151"/>
      <c r="P1257" s="209"/>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399999999999999">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1"/>
      <c r="L1258" s="151"/>
      <c r="M1258" s="151"/>
      <c r="N1258" s="151"/>
      <c r="O1258" s="151"/>
      <c r="P1258" s="209"/>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399999999999999">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1"/>
      <c r="L1259" s="151"/>
      <c r="M1259" s="151"/>
      <c r="N1259" s="151"/>
      <c r="O1259" s="151"/>
      <c r="P1259" s="209"/>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399999999999999">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1"/>
      <c r="L1260" s="151"/>
      <c r="M1260" s="151"/>
      <c r="N1260" s="151"/>
      <c r="O1260" s="151"/>
      <c r="P1260" s="209"/>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399999999999999">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1"/>
      <c r="L1261" s="151"/>
      <c r="M1261" s="151"/>
      <c r="N1261" s="151"/>
      <c r="O1261" s="151"/>
      <c r="P1261" s="209"/>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399999999999999">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1"/>
      <c r="L1262" s="151"/>
      <c r="M1262" s="151"/>
      <c r="N1262" s="151"/>
      <c r="O1262" s="151"/>
      <c r="P1262" s="209"/>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399999999999999">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1"/>
      <c r="L1263" s="151"/>
      <c r="M1263" s="151"/>
      <c r="N1263" s="151"/>
      <c r="O1263" s="151"/>
      <c r="P1263" s="209"/>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399999999999999">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1"/>
      <c r="L1264" s="151"/>
      <c r="M1264" s="151"/>
      <c r="N1264" s="151"/>
      <c r="O1264" s="151"/>
      <c r="P1264" s="209"/>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399999999999999">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1"/>
      <c r="L1265" s="151"/>
      <c r="M1265" s="151"/>
      <c r="N1265" s="151"/>
      <c r="O1265" s="151"/>
      <c r="P1265" s="209"/>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399999999999999">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1"/>
      <c r="L1266" s="151"/>
      <c r="M1266" s="151"/>
      <c r="N1266" s="151"/>
      <c r="O1266" s="151"/>
      <c r="P1266" s="209"/>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399999999999999">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1"/>
      <c r="L1267" s="151"/>
      <c r="M1267" s="151"/>
      <c r="N1267" s="151"/>
      <c r="O1267" s="151"/>
      <c r="P1267" s="209"/>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399999999999999">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1"/>
      <c r="L1268" s="151"/>
      <c r="M1268" s="151"/>
      <c r="N1268" s="151"/>
      <c r="O1268" s="151"/>
      <c r="P1268" s="209"/>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399999999999999">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1"/>
      <c r="L1269" s="151"/>
      <c r="M1269" s="151"/>
      <c r="N1269" s="151"/>
      <c r="O1269" s="151"/>
      <c r="P1269" s="209"/>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399999999999999">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1"/>
      <c r="L1270" s="151"/>
      <c r="M1270" s="151"/>
      <c r="N1270" s="151"/>
      <c r="O1270" s="151"/>
      <c r="P1270" s="209"/>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399999999999999">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1"/>
      <c r="L1271" s="151"/>
      <c r="M1271" s="151"/>
      <c r="N1271" s="151"/>
      <c r="O1271" s="151"/>
      <c r="P1271" s="209"/>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399999999999999">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1"/>
      <c r="L1272" s="151"/>
      <c r="M1272" s="151"/>
      <c r="N1272" s="151"/>
      <c r="O1272" s="151"/>
      <c r="P1272" s="209"/>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399999999999999">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1"/>
      <c r="L1273" s="151"/>
      <c r="M1273" s="151"/>
      <c r="N1273" s="151"/>
      <c r="O1273" s="151"/>
      <c r="P1273" s="209"/>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399999999999999">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1"/>
      <c r="L1274" s="151"/>
      <c r="M1274" s="151"/>
      <c r="N1274" s="151"/>
      <c r="O1274" s="151"/>
      <c r="P1274" s="209"/>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399999999999999">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1"/>
      <c r="L1275" s="151"/>
      <c r="M1275" s="151"/>
      <c r="N1275" s="151"/>
      <c r="O1275" s="151"/>
      <c r="P1275" s="209"/>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399999999999999">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1"/>
      <c r="L1276" s="151"/>
      <c r="M1276" s="151"/>
      <c r="N1276" s="151"/>
      <c r="O1276" s="151"/>
      <c r="P1276" s="209"/>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399999999999999">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1"/>
      <c r="L1277" s="151"/>
      <c r="M1277" s="151"/>
      <c r="N1277" s="151"/>
      <c r="O1277" s="151"/>
      <c r="P1277" s="209"/>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399999999999999">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1"/>
      <c r="L1278" s="151"/>
      <c r="M1278" s="151"/>
      <c r="N1278" s="151"/>
      <c r="O1278" s="151"/>
      <c r="P1278" s="209"/>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399999999999999">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1"/>
      <c r="L1279" s="151"/>
      <c r="M1279" s="151"/>
      <c r="N1279" s="151"/>
      <c r="O1279" s="151"/>
      <c r="P1279" s="209"/>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399999999999999">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1"/>
      <c r="L1280" s="151"/>
      <c r="M1280" s="151"/>
      <c r="N1280" s="151"/>
      <c r="O1280" s="151"/>
      <c r="P1280" s="209"/>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399999999999999">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1"/>
      <c r="L1281" s="151"/>
      <c r="M1281" s="151"/>
      <c r="N1281" s="151"/>
      <c r="O1281" s="151"/>
      <c r="P1281" s="209"/>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399999999999999">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1"/>
      <c r="L1282" s="151"/>
      <c r="M1282" s="151"/>
      <c r="N1282" s="151"/>
      <c r="O1282" s="151"/>
      <c r="P1282" s="209"/>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399999999999999">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1"/>
      <c r="L1283" s="151"/>
      <c r="M1283" s="151"/>
      <c r="N1283" s="151"/>
      <c r="O1283" s="151"/>
      <c r="P1283" s="209"/>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399999999999999">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1"/>
      <c r="L1284" s="151"/>
      <c r="M1284" s="151"/>
      <c r="N1284" s="151"/>
      <c r="O1284" s="151"/>
      <c r="P1284" s="209"/>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399999999999999">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1"/>
      <c r="L1285" s="151"/>
      <c r="M1285" s="151"/>
      <c r="N1285" s="151"/>
      <c r="O1285" s="151"/>
      <c r="P1285" s="209"/>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399999999999999">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1"/>
      <c r="L1286" s="151"/>
      <c r="M1286" s="151"/>
      <c r="N1286" s="151"/>
      <c r="O1286" s="151"/>
      <c r="P1286" s="209"/>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399999999999999">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1"/>
      <c r="L1287" s="151"/>
      <c r="M1287" s="151"/>
      <c r="N1287" s="151"/>
      <c r="O1287" s="151"/>
      <c r="P1287" s="209"/>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399999999999999">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1"/>
      <c r="L1288" s="151"/>
      <c r="M1288" s="151"/>
      <c r="N1288" s="151"/>
      <c r="O1288" s="151"/>
      <c r="P1288" s="209"/>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399999999999999">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1"/>
      <c r="L1289" s="151"/>
      <c r="M1289" s="151"/>
      <c r="N1289" s="151"/>
      <c r="O1289" s="151"/>
      <c r="P1289" s="209"/>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399999999999999">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1"/>
      <c r="L1290" s="151"/>
      <c r="M1290" s="151"/>
      <c r="N1290" s="151"/>
      <c r="O1290" s="151"/>
      <c r="P1290" s="209"/>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399999999999999">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1"/>
      <c r="L1291" s="151"/>
      <c r="M1291" s="151"/>
      <c r="N1291" s="151"/>
      <c r="O1291" s="151"/>
      <c r="P1291" s="209"/>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399999999999999">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1"/>
      <c r="L1292" s="151"/>
      <c r="M1292" s="151"/>
      <c r="N1292" s="151"/>
      <c r="O1292" s="151"/>
      <c r="P1292" s="209"/>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399999999999999">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1"/>
      <c r="L1293" s="151"/>
      <c r="M1293" s="151"/>
      <c r="N1293" s="151"/>
      <c r="O1293" s="151"/>
      <c r="P1293" s="209"/>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399999999999999">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1"/>
      <c r="L1294" s="151"/>
      <c r="M1294" s="151"/>
      <c r="N1294" s="151"/>
      <c r="O1294" s="151"/>
      <c r="P1294" s="209"/>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399999999999999">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1"/>
      <c r="L1295" s="151"/>
      <c r="M1295" s="151"/>
      <c r="N1295" s="151"/>
      <c r="O1295" s="151"/>
      <c r="P1295" s="209"/>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399999999999999">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1"/>
      <c r="L1296" s="151"/>
      <c r="M1296" s="151"/>
      <c r="N1296" s="151"/>
      <c r="O1296" s="151"/>
      <c r="P1296" s="209"/>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399999999999999">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1"/>
      <c r="L1297" s="151"/>
      <c r="M1297" s="151"/>
      <c r="N1297" s="151"/>
      <c r="O1297" s="151"/>
      <c r="P1297" s="209"/>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399999999999999">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1"/>
      <c r="L1298" s="151"/>
      <c r="M1298" s="151"/>
      <c r="N1298" s="151"/>
      <c r="O1298" s="151"/>
      <c r="P1298" s="209"/>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399999999999999">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1"/>
      <c r="L1299" s="151"/>
      <c r="M1299" s="151"/>
      <c r="N1299" s="151"/>
      <c r="O1299" s="151"/>
      <c r="P1299" s="209"/>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399999999999999">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1"/>
      <c r="L1300" s="151"/>
      <c r="M1300" s="151"/>
      <c r="N1300" s="151"/>
      <c r="O1300" s="151"/>
      <c r="P1300" s="209"/>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399999999999999">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1"/>
      <c r="L1301" s="151"/>
      <c r="M1301" s="151"/>
      <c r="N1301" s="151"/>
      <c r="O1301" s="151"/>
      <c r="P1301" s="209"/>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399999999999999">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1"/>
      <c r="L1302" s="151"/>
      <c r="M1302" s="151"/>
      <c r="N1302" s="151"/>
      <c r="O1302" s="151"/>
      <c r="P1302" s="209"/>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399999999999999">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1"/>
      <c r="L1303" s="151"/>
      <c r="M1303" s="151"/>
      <c r="N1303" s="151"/>
      <c r="O1303" s="151"/>
      <c r="P1303" s="209"/>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399999999999999">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1"/>
      <c r="L1304" s="151"/>
      <c r="M1304" s="151"/>
      <c r="N1304" s="151"/>
      <c r="O1304" s="151"/>
      <c r="P1304" s="209"/>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399999999999999">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1"/>
      <c r="L1305" s="151"/>
      <c r="M1305" s="151"/>
      <c r="N1305" s="151"/>
      <c r="O1305" s="151"/>
      <c r="P1305" s="209"/>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399999999999999">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1"/>
      <c r="L1306" s="151"/>
      <c r="M1306" s="151"/>
      <c r="N1306" s="151"/>
      <c r="O1306" s="151"/>
      <c r="P1306" s="209"/>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399999999999999">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1"/>
      <c r="L1307" s="151"/>
      <c r="M1307" s="151"/>
      <c r="N1307" s="151"/>
      <c r="O1307" s="151"/>
      <c r="P1307" s="209"/>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399999999999999">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1"/>
      <c r="L1308" s="151"/>
      <c r="M1308" s="151"/>
      <c r="N1308" s="151"/>
      <c r="O1308" s="151"/>
      <c r="P1308" s="209"/>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399999999999999">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1"/>
      <c r="L1309" s="151"/>
      <c r="M1309" s="151"/>
      <c r="N1309" s="151"/>
      <c r="O1309" s="151"/>
      <c r="P1309" s="209"/>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399999999999999">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1"/>
      <c r="L1310" s="151"/>
      <c r="M1310" s="151"/>
      <c r="N1310" s="151"/>
      <c r="O1310" s="151"/>
      <c r="P1310" s="209"/>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399999999999999">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1"/>
      <c r="L1311" s="151"/>
      <c r="M1311" s="151"/>
      <c r="N1311" s="151"/>
      <c r="O1311" s="151"/>
      <c r="P1311" s="209"/>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399999999999999">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1"/>
      <c r="L1312" s="151"/>
      <c r="M1312" s="151"/>
      <c r="N1312" s="151"/>
      <c r="O1312" s="151"/>
      <c r="P1312" s="209"/>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399999999999999">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1"/>
      <c r="L1313" s="151"/>
      <c r="M1313" s="151"/>
      <c r="N1313" s="151"/>
      <c r="O1313" s="151"/>
      <c r="P1313" s="209"/>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399999999999999">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1"/>
      <c r="L1314" s="151"/>
      <c r="M1314" s="151"/>
      <c r="N1314" s="151"/>
      <c r="O1314" s="151"/>
      <c r="P1314" s="209"/>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399999999999999">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1"/>
      <c r="L1315" s="151"/>
      <c r="M1315" s="151"/>
      <c r="N1315" s="151"/>
      <c r="O1315" s="151"/>
      <c r="P1315" s="209"/>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399999999999999">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1"/>
      <c r="L1316" s="151"/>
      <c r="M1316" s="151"/>
      <c r="N1316" s="151"/>
      <c r="O1316" s="151"/>
      <c r="P1316" s="209"/>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399999999999999">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1"/>
      <c r="L1317" s="151"/>
      <c r="M1317" s="151"/>
      <c r="N1317" s="151"/>
      <c r="O1317" s="151"/>
      <c r="P1317" s="209"/>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399999999999999">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1"/>
      <c r="L1318" s="151"/>
      <c r="M1318" s="151"/>
      <c r="N1318" s="151"/>
      <c r="O1318" s="151"/>
      <c r="P1318" s="209"/>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399999999999999">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1"/>
      <c r="L1319" s="151"/>
      <c r="M1319" s="151"/>
      <c r="N1319" s="151"/>
      <c r="O1319" s="151"/>
      <c r="P1319" s="209"/>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399999999999999">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1"/>
      <c r="L1320" s="151"/>
      <c r="M1320" s="151"/>
      <c r="N1320" s="151"/>
      <c r="O1320" s="151"/>
      <c r="P1320" s="209"/>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399999999999999">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1"/>
      <c r="L1321" s="151"/>
      <c r="M1321" s="151"/>
      <c r="N1321" s="151"/>
      <c r="O1321" s="151"/>
      <c r="P1321" s="209"/>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399999999999999">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1"/>
      <c r="L1322" s="151"/>
      <c r="M1322" s="151"/>
      <c r="N1322" s="151"/>
      <c r="O1322" s="151"/>
      <c r="P1322" s="209"/>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399999999999999">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1"/>
      <c r="L1323" s="151"/>
      <c r="M1323" s="151"/>
      <c r="N1323" s="151"/>
      <c r="O1323" s="151"/>
      <c r="P1323" s="209"/>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399999999999999">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1"/>
      <c r="L1324" s="151"/>
      <c r="M1324" s="151"/>
      <c r="N1324" s="151"/>
      <c r="O1324" s="151"/>
      <c r="P1324" s="209"/>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399999999999999">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1"/>
      <c r="L1325" s="151"/>
      <c r="M1325" s="151"/>
      <c r="N1325" s="151"/>
      <c r="O1325" s="151"/>
      <c r="P1325" s="209"/>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399999999999999">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1"/>
      <c r="L1326" s="151"/>
      <c r="M1326" s="151"/>
      <c r="N1326" s="151"/>
      <c r="O1326" s="151"/>
      <c r="P1326" s="209"/>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399999999999999">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1"/>
      <c r="L1327" s="151"/>
      <c r="M1327" s="151"/>
      <c r="N1327" s="151"/>
      <c r="O1327" s="151"/>
      <c r="P1327" s="209"/>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399999999999999">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1"/>
      <c r="L1328" s="151"/>
      <c r="M1328" s="151"/>
      <c r="N1328" s="151"/>
      <c r="O1328" s="151"/>
      <c r="P1328" s="209"/>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399999999999999">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1"/>
      <c r="L1329" s="151"/>
      <c r="M1329" s="151"/>
      <c r="N1329" s="151"/>
      <c r="O1329" s="151"/>
      <c r="P1329" s="209"/>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399999999999999">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1"/>
      <c r="L1330" s="151"/>
      <c r="M1330" s="151"/>
      <c r="N1330" s="151"/>
      <c r="O1330" s="151"/>
      <c r="P1330" s="209"/>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399999999999999">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1"/>
      <c r="L1331" s="151"/>
      <c r="M1331" s="151"/>
      <c r="N1331" s="151"/>
      <c r="O1331" s="151"/>
      <c r="P1331" s="209"/>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399999999999999">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1"/>
      <c r="L1332" s="151"/>
      <c r="M1332" s="151"/>
      <c r="N1332" s="151"/>
      <c r="O1332" s="151"/>
      <c r="P1332" s="209"/>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399999999999999">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1"/>
      <c r="L1333" s="151"/>
      <c r="M1333" s="151"/>
      <c r="N1333" s="151"/>
      <c r="O1333" s="151"/>
      <c r="P1333" s="209"/>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399999999999999">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1"/>
      <c r="L1334" s="151"/>
      <c r="M1334" s="151"/>
      <c r="N1334" s="151"/>
      <c r="O1334" s="151"/>
      <c r="P1334" s="209"/>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399999999999999">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1"/>
      <c r="L1335" s="151"/>
      <c r="M1335" s="151"/>
      <c r="N1335" s="151"/>
      <c r="O1335" s="151"/>
      <c r="P1335" s="209"/>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399999999999999">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1"/>
      <c r="L1336" s="151"/>
      <c r="M1336" s="151"/>
      <c r="N1336" s="151"/>
      <c r="O1336" s="151"/>
      <c r="P1336" s="209"/>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399999999999999">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1"/>
      <c r="L1337" s="151"/>
      <c r="M1337" s="151"/>
      <c r="N1337" s="151"/>
      <c r="O1337" s="151"/>
      <c r="P1337" s="209"/>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399999999999999">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1"/>
      <c r="L1338" s="151"/>
      <c r="M1338" s="151"/>
      <c r="N1338" s="151"/>
      <c r="O1338" s="151"/>
      <c r="P1338" s="209"/>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399999999999999">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1"/>
      <c r="L1339" s="151"/>
      <c r="M1339" s="151"/>
      <c r="N1339" s="151"/>
      <c r="O1339" s="151"/>
      <c r="P1339" s="209"/>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399999999999999">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1"/>
      <c r="L1340" s="151"/>
      <c r="M1340" s="151"/>
      <c r="N1340" s="151"/>
      <c r="O1340" s="151"/>
      <c r="P1340" s="209"/>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399999999999999">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1"/>
      <c r="L1341" s="151"/>
      <c r="M1341" s="151"/>
      <c r="N1341" s="151"/>
      <c r="O1341" s="151"/>
      <c r="P1341" s="209"/>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399999999999999">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1"/>
      <c r="L1342" s="151"/>
      <c r="M1342" s="151"/>
      <c r="N1342" s="151"/>
      <c r="O1342" s="151"/>
      <c r="P1342" s="209"/>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399999999999999">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1"/>
      <c r="L1343" s="151"/>
      <c r="M1343" s="151"/>
      <c r="N1343" s="151"/>
      <c r="O1343" s="151"/>
      <c r="P1343" s="209"/>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399999999999999">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1"/>
      <c r="L1344" s="151"/>
      <c r="M1344" s="151"/>
      <c r="N1344" s="151"/>
      <c r="O1344" s="151"/>
      <c r="P1344" s="209"/>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399999999999999">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1"/>
      <c r="L1345" s="151"/>
      <c r="M1345" s="151"/>
      <c r="N1345" s="151"/>
      <c r="O1345" s="151"/>
      <c r="P1345" s="209"/>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399999999999999">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1"/>
      <c r="L1346" s="151"/>
      <c r="M1346" s="151"/>
      <c r="N1346" s="151"/>
      <c r="O1346" s="151"/>
      <c r="P1346" s="209"/>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399999999999999">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1"/>
      <c r="L1347" s="151"/>
      <c r="M1347" s="151"/>
      <c r="N1347" s="151"/>
      <c r="O1347" s="151"/>
      <c r="P1347" s="209"/>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399999999999999">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1"/>
      <c r="L1348" s="151"/>
      <c r="M1348" s="151"/>
      <c r="N1348" s="151"/>
      <c r="O1348" s="151"/>
      <c r="P1348" s="209"/>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399999999999999">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1"/>
      <c r="L1349" s="151"/>
      <c r="M1349" s="151"/>
      <c r="N1349" s="151"/>
      <c r="O1349" s="151"/>
      <c r="P1349" s="209"/>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399999999999999">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1"/>
      <c r="L1350" s="151"/>
      <c r="M1350" s="151"/>
      <c r="N1350" s="151"/>
      <c r="O1350" s="151"/>
      <c r="P1350" s="209"/>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399999999999999">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1"/>
      <c r="L1351" s="151"/>
      <c r="M1351" s="151"/>
      <c r="N1351" s="151"/>
      <c r="O1351" s="151"/>
      <c r="P1351" s="209"/>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399999999999999">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1"/>
      <c r="L1352" s="151"/>
      <c r="M1352" s="151"/>
      <c r="N1352" s="151"/>
      <c r="O1352" s="151"/>
      <c r="P1352" s="209"/>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399999999999999">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1"/>
      <c r="L1353" s="151"/>
      <c r="M1353" s="151"/>
      <c r="N1353" s="151"/>
      <c r="O1353" s="151"/>
      <c r="P1353" s="209"/>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399999999999999">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1"/>
      <c r="L1354" s="151"/>
      <c r="M1354" s="151"/>
      <c r="N1354" s="151"/>
      <c r="O1354" s="151"/>
      <c r="P1354" s="209"/>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399999999999999">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1"/>
      <c r="L1355" s="151"/>
      <c r="M1355" s="151"/>
      <c r="N1355" s="151"/>
      <c r="O1355" s="151"/>
      <c r="P1355" s="209"/>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399999999999999">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1"/>
      <c r="L1356" s="151"/>
      <c r="M1356" s="151"/>
      <c r="N1356" s="151"/>
      <c r="O1356" s="151"/>
      <c r="P1356" s="209"/>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399999999999999">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1"/>
      <c r="L1357" s="151"/>
      <c r="M1357" s="151"/>
      <c r="N1357" s="151"/>
      <c r="O1357" s="151"/>
      <c r="P1357" s="209"/>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399999999999999">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1"/>
      <c r="L1358" s="151"/>
      <c r="M1358" s="151"/>
      <c r="N1358" s="151"/>
      <c r="O1358" s="151"/>
      <c r="P1358" s="209"/>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399999999999999">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1"/>
      <c r="L1359" s="151"/>
      <c r="M1359" s="151"/>
      <c r="N1359" s="151"/>
      <c r="O1359" s="151"/>
      <c r="P1359" s="209"/>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399999999999999">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1"/>
      <c r="L1360" s="151"/>
      <c r="M1360" s="151"/>
      <c r="N1360" s="151"/>
      <c r="O1360" s="151"/>
      <c r="P1360" s="209"/>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399999999999999">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1"/>
      <c r="L1361" s="151"/>
      <c r="M1361" s="151"/>
      <c r="N1361" s="151"/>
      <c r="O1361" s="151"/>
      <c r="P1361" s="209"/>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399999999999999">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1"/>
      <c r="L1362" s="151"/>
      <c r="M1362" s="151"/>
      <c r="N1362" s="151"/>
      <c r="O1362" s="151"/>
      <c r="P1362" s="209"/>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399999999999999">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1"/>
      <c r="L1363" s="151"/>
      <c r="M1363" s="151"/>
      <c r="N1363" s="151"/>
      <c r="O1363" s="151"/>
      <c r="P1363" s="209"/>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399999999999999">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1"/>
      <c r="L1364" s="151"/>
      <c r="M1364" s="151"/>
      <c r="N1364" s="151"/>
      <c r="O1364" s="151"/>
      <c r="P1364" s="209"/>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399999999999999">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1"/>
      <c r="L1365" s="151"/>
      <c r="M1365" s="151"/>
      <c r="N1365" s="151"/>
      <c r="O1365" s="151"/>
      <c r="P1365" s="209"/>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399999999999999">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1"/>
      <c r="L1366" s="151"/>
      <c r="M1366" s="151"/>
      <c r="N1366" s="151"/>
      <c r="O1366" s="151"/>
      <c r="P1366" s="209"/>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399999999999999">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1"/>
      <c r="L1367" s="151"/>
      <c r="M1367" s="151"/>
      <c r="N1367" s="151"/>
      <c r="O1367" s="151"/>
      <c r="P1367" s="209"/>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399999999999999">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1"/>
      <c r="L1368" s="151"/>
      <c r="M1368" s="151"/>
      <c r="N1368" s="151"/>
      <c r="O1368" s="151"/>
      <c r="P1368" s="209"/>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399999999999999">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1"/>
      <c r="L1369" s="151"/>
      <c r="M1369" s="151"/>
      <c r="N1369" s="151"/>
      <c r="O1369" s="151"/>
      <c r="P1369" s="209"/>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399999999999999">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1"/>
      <c r="L1370" s="151"/>
      <c r="M1370" s="151"/>
      <c r="N1370" s="151"/>
      <c r="O1370" s="151"/>
      <c r="P1370" s="209"/>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399999999999999">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1"/>
      <c r="L1371" s="151"/>
      <c r="M1371" s="151"/>
      <c r="N1371" s="151"/>
      <c r="O1371" s="151"/>
      <c r="P1371" s="209"/>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399999999999999">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1"/>
      <c r="L1372" s="151"/>
      <c r="M1372" s="151"/>
      <c r="N1372" s="151"/>
      <c r="O1372" s="151"/>
      <c r="P1372" s="209"/>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399999999999999">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1"/>
      <c r="L1373" s="151"/>
      <c r="M1373" s="151"/>
      <c r="N1373" s="151"/>
      <c r="O1373" s="151"/>
      <c r="P1373" s="209"/>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399999999999999">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1"/>
      <c r="L1374" s="151"/>
      <c r="M1374" s="151"/>
      <c r="N1374" s="151"/>
      <c r="O1374" s="151"/>
      <c r="P1374" s="209"/>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399999999999999">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1"/>
      <c r="L1375" s="151"/>
      <c r="M1375" s="151"/>
      <c r="N1375" s="151"/>
      <c r="O1375" s="151"/>
      <c r="P1375" s="209"/>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399999999999999">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1"/>
      <c r="L1376" s="151"/>
      <c r="M1376" s="151"/>
      <c r="N1376" s="151"/>
      <c r="O1376" s="151"/>
      <c r="P1376" s="209"/>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399999999999999">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1"/>
      <c r="L1377" s="151"/>
      <c r="M1377" s="151"/>
      <c r="N1377" s="151"/>
      <c r="O1377" s="151"/>
      <c r="P1377" s="209"/>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399999999999999">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1"/>
      <c r="L1378" s="151"/>
      <c r="M1378" s="151"/>
      <c r="N1378" s="151"/>
      <c r="O1378" s="151"/>
      <c r="P1378" s="209"/>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399999999999999">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1"/>
      <c r="L1379" s="151"/>
      <c r="M1379" s="151"/>
      <c r="N1379" s="151"/>
      <c r="O1379" s="151"/>
      <c r="P1379" s="209"/>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399999999999999">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1"/>
      <c r="L1380" s="151"/>
      <c r="M1380" s="151"/>
      <c r="N1380" s="151"/>
      <c r="O1380" s="151"/>
      <c r="P1380" s="209"/>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399999999999999">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1"/>
      <c r="L1381" s="151"/>
      <c r="M1381" s="151"/>
      <c r="N1381" s="151"/>
      <c r="O1381" s="151"/>
      <c r="P1381" s="209"/>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399999999999999">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1"/>
      <c r="L1382" s="151"/>
      <c r="M1382" s="151"/>
      <c r="N1382" s="151"/>
      <c r="O1382" s="151"/>
      <c r="P1382" s="209"/>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399999999999999">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1"/>
      <c r="L1383" s="151"/>
      <c r="M1383" s="151"/>
      <c r="N1383" s="151"/>
      <c r="O1383" s="151"/>
      <c r="P1383" s="209"/>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399999999999999">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1"/>
      <c r="L1384" s="151"/>
      <c r="M1384" s="151"/>
      <c r="N1384" s="151"/>
      <c r="O1384" s="151"/>
      <c r="P1384" s="209"/>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399999999999999">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1"/>
      <c r="L1385" s="151"/>
      <c r="M1385" s="151"/>
      <c r="N1385" s="151"/>
      <c r="O1385" s="151"/>
      <c r="P1385" s="209"/>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399999999999999">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1"/>
      <c r="L1386" s="151"/>
      <c r="M1386" s="151"/>
      <c r="N1386" s="151"/>
      <c r="O1386" s="151"/>
      <c r="P1386" s="209"/>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399999999999999">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1"/>
      <c r="L1387" s="151"/>
      <c r="M1387" s="151"/>
      <c r="N1387" s="151"/>
      <c r="O1387" s="151"/>
      <c r="P1387" s="209"/>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399999999999999">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1"/>
      <c r="L1388" s="151"/>
      <c r="M1388" s="151"/>
      <c r="N1388" s="151"/>
      <c r="O1388" s="151"/>
      <c r="P1388" s="209"/>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399999999999999">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1"/>
      <c r="L1389" s="151"/>
      <c r="M1389" s="151"/>
      <c r="N1389" s="151"/>
      <c r="O1389" s="151"/>
      <c r="P1389" s="209"/>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399999999999999">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1"/>
      <c r="L1390" s="151"/>
      <c r="M1390" s="151"/>
      <c r="N1390" s="151"/>
      <c r="O1390" s="151"/>
      <c r="P1390" s="209"/>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399999999999999">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1"/>
      <c r="L1391" s="151"/>
      <c r="M1391" s="151"/>
      <c r="N1391" s="151"/>
      <c r="O1391" s="151"/>
      <c r="P1391" s="209"/>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399999999999999">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1"/>
      <c r="L1392" s="151"/>
      <c r="M1392" s="151"/>
      <c r="N1392" s="151"/>
      <c r="O1392" s="151"/>
      <c r="P1392" s="209"/>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399999999999999">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1"/>
      <c r="L1393" s="151"/>
      <c r="M1393" s="151"/>
      <c r="N1393" s="151"/>
      <c r="O1393" s="151"/>
      <c r="P1393" s="209"/>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399999999999999">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1"/>
      <c r="L1394" s="151"/>
      <c r="M1394" s="151"/>
      <c r="N1394" s="151"/>
      <c r="O1394" s="151"/>
      <c r="P1394" s="209"/>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399999999999999">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1"/>
      <c r="L1395" s="151"/>
      <c r="M1395" s="151"/>
      <c r="N1395" s="151"/>
      <c r="O1395" s="151"/>
      <c r="P1395" s="209"/>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399999999999999">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1"/>
      <c r="L1396" s="151"/>
      <c r="M1396" s="151"/>
      <c r="N1396" s="151"/>
      <c r="O1396" s="151"/>
      <c r="P1396" s="209"/>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399999999999999">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1"/>
      <c r="L1397" s="151"/>
      <c r="M1397" s="151"/>
      <c r="N1397" s="151"/>
      <c r="O1397" s="151"/>
      <c r="P1397" s="209"/>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399999999999999">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1"/>
      <c r="L1398" s="151"/>
      <c r="M1398" s="151"/>
      <c r="N1398" s="151"/>
      <c r="O1398" s="151"/>
      <c r="P1398" s="209"/>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399999999999999">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1"/>
      <c r="L1399" s="151"/>
      <c r="M1399" s="151"/>
      <c r="N1399" s="151"/>
      <c r="O1399" s="151"/>
      <c r="P1399" s="209"/>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399999999999999">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1"/>
      <c r="L1400" s="151"/>
      <c r="M1400" s="151"/>
      <c r="N1400" s="151"/>
      <c r="O1400" s="151"/>
      <c r="P1400" s="209"/>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399999999999999">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1"/>
      <c r="L1401" s="151"/>
      <c r="M1401" s="151"/>
      <c r="N1401" s="151"/>
      <c r="O1401" s="151"/>
      <c r="P1401" s="209"/>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399999999999999">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1"/>
      <c r="L1402" s="151"/>
      <c r="M1402" s="151"/>
      <c r="N1402" s="151"/>
      <c r="O1402" s="151"/>
      <c r="P1402" s="209"/>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399999999999999">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1"/>
      <c r="L1403" s="151"/>
      <c r="M1403" s="151"/>
      <c r="N1403" s="151"/>
      <c r="O1403" s="151"/>
      <c r="P1403" s="209"/>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399999999999999">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1"/>
      <c r="L1404" s="151"/>
      <c r="M1404" s="151"/>
      <c r="N1404" s="151"/>
      <c r="O1404" s="151"/>
      <c r="P1404" s="209"/>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399999999999999">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1"/>
      <c r="L1405" s="151"/>
      <c r="M1405" s="151"/>
      <c r="N1405" s="151"/>
      <c r="O1405" s="151"/>
      <c r="P1405" s="209"/>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399999999999999">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1"/>
      <c r="L1406" s="151"/>
      <c r="M1406" s="151"/>
      <c r="N1406" s="151"/>
      <c r="O1406" s="151"/>
      <c r="P1406" s="209"/>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399999999999999">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1"/>
      <c r="L1407" s="151"/>
      <c r="M1407" s="151"/>
      <c r="N1407" s="151"/>
      <c r="O1407" s="151"/>
      <c r="P1407" s="209"/>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399999999999999">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1"/>
      <c r="L1408" s="151"/>
      <c r="M1408" s="151"/>
      <c r="N1408" s="151"/>
      <c r="O1408" s="151"/>
      <c r="P1408" s="209"/>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399999999999999">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1"/>
      <c r="L1409" s="151"/>
      <c r="M1409" s="151"/>
      <c r="N1409" s="151"/>
      <c r="O1409" s="151"/>
      <c r="P1409" s="209"/>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399999999999999">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1"/>
      <c r="L1410" s="151"/>
      <c r="M1410" s="151"/>
      <c r="N1410" s="151"/>
      <c r="O1410" s="151"/>
      <c r="P1410" s="209"/>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399999999999999">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1"/>
      <c r="L1411" s="151"/>
      <c r="M1411" s="151"/>
      <c r="N1411" s="151"/>
      <c r="O1411" s="151"/>
      <c r="P1411" s="209"/>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399999999999999">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1"/>
      <c r="L1412" s="151"/>
      <c r="M1412" s="151"/>
      <c r="N1412" s="151"/>
      <c r="O1412" s="151"/>
      <c r="P1412" s="209"/>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399999999999999">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1"/>
      <c r="L1413" s="151"/>
      <c r="M1413" s="151"/>
      <c r="N1413" s="151"/>
      <c r="O1413" s="151"/>
      <c r="P1413" s="209"/>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399999999999999">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1"/>
      <c r="L1414" s="151"/>
      <c r="M1414" s="151"/>
      <c r="N1414" s="151"/>
      <c r="O1414" s="151"/>
      <c r="P1414" s="209"/>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399999999999999">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1"/>
      <c r="L1415" s="151"/>
      <c r="M1415" s="151"/>
      <c r="N1415" s="151"/>
      <c r="O1415" s="151"/>
      <c r="P1415" s="209"/>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399999999999999">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1"/>
      <c r="L1416" s="151"/>
      <c r="M1416" s="151"/>
      <c r="N1416" s="151"/>
      <c r="O1416" s="151"/>
      <c r="P1416" s="209"/>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399999999999999">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1"/>
      <c r="L1417" s="151"/>
      <c r="M1417" s="151"/>
      <c r="N1417" s="151"/>
      <c r="O1417" s="151"/>
      <c r="P1417" s="209"/>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399999999999999">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1"/>
      <c r="L1418" s="151"/>
      <c r="M1418" s="151"/>
      <c r="N1418" s="151"/>
      <c r="O1418" s="151"/>
      <c r="P1418" s="209"/>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399999999999999">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1"/>
      <c r="L1419" s="151"/>
      <c r="M1419" s="151"/>
      <c r="N1419" s="151"/>
      <c r="O1419" s="151"/>
      <c r="P1419" s="209"/>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399999999999999">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1"/>
      <c r="L1420" s="151"/>
      <c r="M1420" s="151"/>
      <c r="N1420" s="151"/>
      <c r="O1420" s="151"/>
      <c r="P1420" s="209"/>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399999999999999">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1"/>
      <c r="L1421" s="151"/>
      <c r="M1421" s="151"/>
      <c r="N1421" s="151"/>
      <c r="O1421" s="151"/>
      <c r="P1421" s="209"/>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399999999999999">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1"/>
      <c r="L1422" s="151"/>
      <c r="M1422" s="151"/>
      <c r="N1422" s="151"/>
      <c r="O1422" s="151"/>
      <c r="P1422" s="209"/>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399999999999999">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1"/>
      <c r="L1423" s="151"/>
      <c r="M1423" s="151"/>
      <c r="N1423" s="151"/>
      <c r="O1423" s="151"/>
      <c r="P1423" s="209"/>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399999999999999">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1"/>
      <c r="L1424" s="151"/>
      <c r="M1424" s="151"/>
      <c r="N1424" s="151"/>
      <c r="O1424" s="151"/>
      <c r="P1424" s="209"/>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399999999999999">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1"/>
      <c r="L1425" s="151"/>
      <c r="M1425" s="151"/>
      <c r="N1425" s="151"/>
      <c r="O1425" s="151"/>
      <c r="P1425" s="209"/>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399999999999999">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1"/>
      <c r="L1426" s="151"/>
      <c r="M1426" s="151"/>
      <c r="N1426" s="151"/>
      <c r="O1426" s="151"/>
      <c r="P1426" s="209"/>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399999999999999">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1"/>
      <c r="L1427" s="151"/>
      <c r="M1427" s="151"/>
      <c r="N1427" s="151"/>
      <c r="O1427" s="151"/>
      <c r="P1427" s="209"/>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399999999999999">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1"/>
      <c r="L1428" s="151"/>
      <c r="M1428" s="151"/>
      <c r="N1428" s="151"/>
      <c r="O1428" s="151"/>
      <c r="P1428" s="209"/>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399999999999999">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1"/>
      <c r="L1429" s="151"/>
      <c r="M1429" s="151"/>
      <c r="N1429" s="151"/>
      <c r="O1429" s="151"/>
      <c r="P1429" s="209"/>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399999999999999">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1"/>
      <c r="L1430" s="151"/>
      <c r="M1430" s="151"/>
      <c r="N1430" s="151"/>
      <c r="O1430" s="151"/>
      <c r="P1430" s="209"/>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399999999999999">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1"/>
      <c r="L1431" s="151"/>
      <c r="M1431" s="151"/>
      <c r="N1431" s="151"/>
      <c r="O1431" s="151"/>
      <c r="P1431" s="209"/>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399999999999999">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1"/>
      <c r="L1432" s="151"/>
      <c r="M1432" s="151"/>
      <c r="N1432" s="151"/>
      <c r="O1432" s="151"/>
      <c r="P1432" s="209"/>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399999999999999">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1"/>
      <c r="L1433" s="151"/>
      <c r="M1433" s="151"/>
      <c r="N1433" s="151"/>
      <c r="O1433" s="151"/>
      <c r="P1433" s="209"/>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399999999999999">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1"/>
      <c r="L1434" s="151"/>
      <c r="M1434" s="151"/>
      <c r="N1434" s="151"/>
      <c r="O1434" s="151"/>
      <c r="P1434" s="209"/>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399999999999999">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1"/>
      <c r="L1435" s="151"/>
      <c r="M1435" s="151"/>
      <c r="N1435" s="151"/>
      <c r="O1435" s="151"/>
      <c r="P1435" s="209"/>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399999999999999">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1"/>
      <c r="L1436" s="151"/>
      <c r="M1436" s="151"/>
      <c r="N1436" s="151"/>
      <c r="O1436" s="151"/>
      <c r="P1436" s="209"/>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399999999999999">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1"/>
      <c r="L1437" s="151"/>
      <c r="M1437" s="151"/>
      <c r="N1437" s="151"/>
      <c r="O1437" s="151"/>
      <c r="P1437" s="209"/>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399999999999999">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1"/>
      <c r="L1438" s="151"/>
      <c r="M1438" s="151"/>
      <c r="N1438" s="151"/>
      <c r="O1438" s="151"/>
      <c r="P1438" s="209"/>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399999999999999">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1"/>
      <c r="L1439" s="151"/>
      <c r="M1439" s="151"/>
      <c r="N1439" s="151"/>
      <c r="O1439" s="151"/>
      <c r="P1439" s="209"/>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399999999999999">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1"/>
      <c r="L1440" s="151"/>
      <c r="M1440" s="151"/>
      <c r="N1440" s="151"/>
      <c r="O1440" s="151"/>
      <c r="P1440" s="209"/>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399999999999999">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1"/>
      <c r="L1441" s="151"/>
      <c r="M1441" s="151"/>
      <c r="N1441" s="151"/>
      <c r="O1441" s="151"/>
      <c r="P1441" s="209"/>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399999999999999">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1"/>
      <c r="L1442" s="151"/>
      <c r="M1442" s="151"/>
      <c r="N1442" s="151"/>
      <c r="O1442" s="151"/>
      <c r="P1442" s="209"/>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399999999999999">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1"/>
      <c r="L1443" s="151"/>
      <c r="M1443" s="151"/>
      <c r="N1443" s="151"/>
      <c r="O1443" s="151"/>
      <c r="P1443" s="209"/>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399999999999999">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1"/>
      <c r="L1444" s="151"/>
      <c r="M1444" s="151"/>
      <c r="N1444" s="151"/>
      <c r="O1444" s="151"/>
      <c r="P1444" s="209"/>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399999999999999">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1"/>
      <c r="L1445" s="151"/>
      <c r="M1445" s="151"/>
      <c r="N1445" s="151"/>
      <c r="O1445" s="151"/>
      <c r="P1445" s="209"/>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399999999999999">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1"/>
      <c r="L1446" s="151"/>
      <c r="M1446" s="151"/>
      <c r="N1446" s="151"/>
      <c r="O1446" s="151"/>
      <c r="P1446" s="209"/>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399999999999999">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1"/>
      <c r="L1447" s="151"/>
      <c r="M1447" s="151"/>
      <c r="N1447" s="151"/>
      <c r="O1447" s="151"/>
      <c r="P1447" s="209"/>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399999999999999">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1"/>
      <c r="L1448" s="151"/>
      <c r="M1448" s="151"/>
      <c r="N1448" s="151"/>
      <c r="O1448" s="151"/>
      <c r="P1448" s="209"/>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399999999999999">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1"/>
      <c r="L1449" s="151"/>
      <c r="M1449" s="151"/>
      <c r="N1449" s="151"/>
      <c r="O1449" s="151"/>
      <c r="P1449" s="209"/>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399999999999999">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1"/>
      <c r="L1450" s="151"/>
      <c r="M1450" s="151"/>
      <c r="N1450" s="151"/>
      <c r="O1450" s="151"/>
      <c r="P1450" s="209"/>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399999999999999">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1"/>
      <c r="L1451" s="151"/>
      <c r="M1451" s="151"/>
      <c r="N1451" s="151"/>
      <c r="O1451" s="151"/>
      <c r="P1451" s="209"/>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399999999999999">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1"/>
      <c r="L1452" s="151"/>
      <c r="M1452" s="151"/>
      <c r="N1452" s="151"/>
      <c r="O1452" s="151"/>
      <c r="P1452" s="209"/>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399999999999999">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1"/>
      <c r="L1453" s="151"/>
      <c r="M1453" s="151"/>
      <c r="N1453" s="151"/>
      <c r="O1453" s="151"/>
      <c r="P1453" s="209"/>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399999999999999">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1"/>
      <c r="L1454" s="151"/>
      <c r="M1454" s="151"/>
      <c r="N1454" s="151"/>
      <c r="O1454" s="151"/>
      <c r="P1454" s="209"/>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399999999999999">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1"/>
      <c r="L1455" s="151"/>
      <c r="M1455" s="151"/>
      <c r="N1455" s="151"/>
      <c r="O1455" s="151"/>
      <c r="P1455" s="209"/>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399999999999999">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1"/>
      <c r="L1456" s="151"/>
      <c r="M1456" s="151"/>
      <c r="N1456" s="151"/>
      <c r="O1456" s="151"/>
      <c r="P1456" s="209"/>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399999999999999">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1"/>
      <c r="L1457" s="151"/>
      <c r="M1457" s="151"/>
      <c r="N1457" s="151"/>
      <c r="O1457" s="151"/>
      <c r="P1457" s="209"/>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399999999999999">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1"/>
      <c r="L1458" s="151"/>
      <c r="M1458" s="151"/>
      <c r="N1458" s="151"/>
      <c r="O1458" s="151"/>
      <c r="P1458" s="209"/>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399999999999999">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1"/>
      <c r="L1459" s="151"/>
      <c r="M1459" s="151"/>
      <c r="N1459" s="151"/>
      <c r="O1459" s="151"/>
      <c r="P1459" s="209"/>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399999999999999">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1"/>
      <c r="L1460" s="151"/>
      <c r="M1460" s="151"/>
      <c r="N1460" s="151"/>
      <c r="O1460" s="151"/>
      <c r="P1460" s="209"/>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399999999999999">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1"/>
      <c r="L1461" s="151"/>
      <c r="M1461" s="151"/>
      <c r="N1461" s="151"/>
      <c r="O1461" s="151"/>
      <c r="P1461" s="209"/>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399999999999999">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1"/>
      <c r="L1462" s="151"/>
      <c r="M1462" s="151"/>
      <c r="N1462" s="151"/>
      <c r="O1462" s="151"/>
      <c r="P1462" s="209"/>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399999999999999">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1"/>
      <c r="L1463" s="151"/>
      <c r="M1463" s="151"/>
      <c r="N1463" s="151"/>
      <c r="O1463" s="151"/>
      <c r="P1463" s="209"/>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399999999999999">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1"/>
      <c r="L1464" s="151"/>
      <c r="M1464" s="151"/>
      <c r="N1464" s="151"/>
      <c r="O1464" s="151"/>
      <c r="P1464" s="209"/>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399999999999999">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1"/>
      <c r="L1465" s="151"/>
      <c r="M1465" s="151"/>
      <c r="N1465" s="151"/>
      <c r="O1465" s="151"/>
      <c r="P1465" s="209"/>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399999999999999">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1"/>
      <c r="L1466" s="151"/>
      <c r="M1466" s="151"/>
      <c r="N1466" s="151"/>
      <c r="O1466" s="151"/>
      <c r="P1466" s="209"/>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399999999999999">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1"/>
      <c r="L1467" s="151"/>
      <c r="M1467" s="151"/>
      <c r="N1467" s="151"/>
      <c r="O1467" s="151"/>
      <c r="P1467" s="209"/>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399999999999999">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1"/>
      <c r="L1468" s="151"/>
      <c r="M1468" s="151"/>
      <c r="N1468" s="151"/>
      <c r="O1468" s="151"/>
      <c r="P1468" s="209"/>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399999999999999">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1"/>
      <c r="L1469" s="151"/>
      <c r="M1469" s="151"/>
      <c r="N1469" s="151"/>
      <c r="O1469" s="151"/>
      <c r="P1469" s="209"/>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399999999999999">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1"/>
      <c r="L1470" s="151"/>
      <c r="M1470" s="151"/>
      <c r="N1470" s="151"/>
      <c r="O1470" s="151"/>
      <c r="P1470" s="209"/>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399999999999999">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1"/>
      <c r="L1471" s="151"/>
      <c r="M1471" s="151"/>
      <c r="N1471" s="151"/>
      <c r="O1471" s="151"/>
      <c r="P1471" s="209"/>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399999999999999">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1"/>
      <c r="L1472" s="151"/>
      <c r="M1472" s="151"/>
      <c r="N1472" s="151"/>
      <c r="O1472" s="151"/>
      <c r="P1472" s="209"/>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399999999999999">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1"/>
      <c r="L1473" s="151"/>
      <c r="M1473" s="151"/>
      <c r="N1473" s="151"/>
      <c r="O1473" s="151"/>
      <c r="P1473" s="209"/>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399999999999999">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1"/>
      <c r="L1474" s="151"/>
      <c r="M1474" s="151"/>
      <c r="N1474" s="151"/>
      <c r="O1474" s="151"/>
      <c r="P1474" s="209"/>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399999999999999">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1"/>
      <c r="L1475" s="151"/>
      <c r="M1475" s="151"/>
      <c r="N1475" s="151"/>
      <c r="O1475" s="151"/>
      <c r="P1475" s="209"/>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399999999999999">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1"/>
      <c r="L1476" s="151"/>
      <c r="M1476" s="151"/>
      <c r="N1476" s="151"/>
      <c r="O1476" s="151"/>
      <c r="P1476" s="209"/>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399999999999999">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1"/>
      <c r="L1477" s="151"/>
      <c r="M1477" s="151"/>
      <c r="N1477" s="151"/>
      <c r="O1477" s="151"/>
      <c r="P1477" s="209"/>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399999999999999">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1"/>
      <c r="L1478" s="151"/>
      <c r="M1478" s="151"/>
      <c r="N1478" s="151"/>
      <c r="O1478" s="151"/>
      <c r="P1478" s="209"/>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399999999999999">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1"/>
      <c r="L1479" s="151"/>
      <c r="M1479" s="151"/>
      <c r="N1479" s="151"/>
      <c r="O1479" s="151"/>
      <c r="P1479" s="209"/>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399999999999999">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1"/>
      <c r="L1480" s="151"/>
      <c r="M1480" s="151"/>
      <c r="N1480" s="151"/>
      <c r="O1480" s="151"/>
      <c r="P1480" s="209"/>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399999999999999">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1"/>
      <c r="L1481" s="151"/>
      <c r="M1481" s="151"/>
      <c r="N1481" s="151"/>
      <c r="O1481" s="151"/>
      <c r="P1481" s="209"/>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399999999999999">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1"/>
      <c r="L1482" s="151"/>
      <c r="M1482" s="151"/>
      <c r="N1482" s="151"/>
      <c r="O1482" s="151"/>
      <c r="P1482" s="209"/>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399999999999999">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1"/>
      <c r="L1483" s="151"/>
      <c r="M1483" s="151"/>
      <c r="N1483" s="151"/>
      <c r="O1483" s="151"/>
      <c r="P1483" s="209"/>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399999999999999">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1"/>
      <c r="L1484" s="151"/>
      <c r="M1484" s="151"/>
      <c r="N1484" s="151"/>
      <c r="O1484" s="151"/>
      <c r="P1484" s="209"/>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399999999999999">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1"/>
      <c r="L1485" s="151"/>
      <c r="M1485" s="151"/>
      <c r="N1485" s="151"/>
      <c r="O1485" s="151"/>
      <c r="P1485" s="209"/>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399999999999999">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1"/>
      <c r="L1486" s="151"/>
      <c r="M1486" s="151"/>
      <c r="N1486" s="151"/>
      <c r="O1486" s="151"/>
      <c r="P1486" s="209"/>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399999999999999">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1"/>
      <c r="L1487" s="151"/>
      <c r="M1487" s="151"/>
      <c r="N1487" s="151"/>
      <c r="O1487" s="151"/>
      <c r="P1487" s="209"/>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399999999999999">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1"/>
      <c r="L1488" s="151"/>
      <c r="M1488" s="151"/>
      <c r="N1488" s="151"/>
      <c r="O1488" s="151"/>
      <c r="P1488" s="209"/>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399999999999999">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1"/>
      <c r="L1489" s="151"/>
      <c r="M1489" s="151"/>
      <c r="N1489" s="151"/>
      <c r="O1489" s="151"/>
      <c r="P1489" s="209"/>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399999999999999">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1"/>
      <c r="L1490" s="151"/>
      <c r="M1490" s="151"/>
      <c r="N1490" s="151"/>
      <c r="O1490" s="151"/>
      <c r="P1490" s="209"/>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399999999999999">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1"/>
      <c r="L1491" s="151"/>
      <c r="M1491" s="151"/>
      <c r="N1491" s="151"/>
      <c r="O1491" s="151"/>
      <c r="P1491" s="209"/>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399999999999999">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1"/>
      <c r="L1492" s="151"/>
      <c r="M1492" s="151"/>
      <c r="N1492" s="151"/>
      <c r="O1492" s="151"/>
      <c r="P1492" s="209"/>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399999999999999">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1"/>
      <c r="L1493" s="151"/>
      <c r="M1493" s="151"/>
      <c r="N1493" s="151"/>
      <c r="O1493" s="151"/>
      <c r="P1493" s="209"/>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399999999999999">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1"/>
      <c r="L1494" s="151"/>
      <c r="M1494" s="151"/>
      <c r="N1494" s="151"/>
      <c r="O1494" s="151"/>
      <c r="P1494" s="209"/>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399999999999999">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1"/>
      <c r="L1495" s="151"/>
      <c r="M1495" s="151"/>
      <c r="N1495" s="151"/>
      <c r="O1495" s="151"/>
      <c r="P1495" s="209"/>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399999999999999">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1"/>
      <c r="L1496" s="151"/>
      <c r="M1496" s="151"/>
      <c r="N1496" s="151"/>
      <c r="O1496" s="151"/>
      <c r="P1496" s="209"/>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399999999999999">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1"/>
      <c r="L1497" s="151"/>
      <c r="M1497" s="151"/>
      <c r="N1497" s="151"/>
      <c r="O1497" s="151"/>
      <c r="P1497" s="209"/>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399999999999999">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1"/>
      <c r="L1498" s="151"/>
      <c r="M1498" s="151"/>
      <c r="N1498" s="151"/>
      <c r="O1498" s="151"/>
      <c r="P1498" s="209"/>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399999999999999">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1"/>
      <c r="L1499" s="151"/>
      <c r="M1499" s="151"/>
      <c r="N1499" s="151"/>
      <c r="O1499" s="151"/>
      <c r="P1499" s="209"/>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399999999999999">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1"/>
      <c r="L1500" s="151"/>
      <c r="M1500" s="151"/>
      <c r="N1500" s="151"/>
      <c r="O1500" s="151"/>
      <c r="P1500" s="209"/>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399999999999999">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1"/>
      <c r="L1501" s="151"/>
      <c r="M1501" s="151"/>
      <c r="N1501" s="151"/>
      <c r="O1501" s="151"/>
      <c r="P1501" s="209"/>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399999999999999">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1"/>
      <c r="L1502" s="151"/>
      <c r="M1502" s="151"/>
      <c r="N1502" s="151"/>
      <c r="O1502" s="151"/>
      <c r="P1502" s="209"/>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399999999999999">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1"/>
      <c r="L1503" s="151"/>
      <c r="M1503" s="151"/>
      <c r="N1503" s="151"/>
      <c r="O1503" s="151"/>
      <c r="P1503" s="209"/>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399999999999999">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1"/>
      <c r="L1504" s="151"/>
      <c r="M1504" s="151"/>
      <c r="N1504" s="151"/>
      <c r="O1504" s="151"/>
      <c r="P1504" s="209"/>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399999999999999">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1"/>
      <c r="L1505" s="151"/>
      <c r="M1505" s="151"/>
      <c r="N1505" s="151"/>
      <c r="O1505" s="151"/>
      <c r="P1505" s="209"/>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399999999999999">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1"/>
      <c r="L1506" s="151"/>
      <c r="M1506" s="151"/>
      <c r="N1506" s="151"/>
      <c r="O1506" s="151"/>
      <c r="P1506" s="209"/>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399999999999999">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1"/>
      <c r="L1507" s="151"/>
      <c r="M1507" s="151"/>
      <c r="N1507" s="151"/>
      <c r="O1507" s="151"/>
      <c r="P1507" s="209"/>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399999999999999">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1"/>
      <c r="L1508" s="151"/>
      <c r="M1508" s="151"/>
      <c r="N1508" s="151"/>
      <c r="O1508" s="151"/>
      <c r="P1508" s="209"/>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399999999999999">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1"/>
      <c r="L1509" s="151"/>
      <c r="M1509" s="151"/>
      <c r="N1509" s="151"/>
      <c r="O1509" s="151"/>
      <c r="P1509" s="209"/>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399999999999999">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1"/>
      <c r="L1510" s="151"/>
      <c r="M1510" s="151"/>
      <c r="N1510" s="151"/>
      <c r="O1510" s="151"/>
      <c r="P1510" s="209"/>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399999999999999">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1"/>
      <c r="L1511" s="151"/>
      <c r="M1511" s="151"/>
      <c r="N1511" s="151"/>
      <c r="O1511" s="151"/>
      <c r="P1511" s="209"/>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399999999999999">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1"/>
      <c r="L1512" s="151"/>
      <c r="M1512" s="151"/>
      <c r="N1512" s="151"/>
      <c r="O1512" s="151"/>
      <c r="P1512" s="209"/>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399999999999999">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1"/>
      <c r="L1513" s="151"/>
      <c r="M1513" s="151"/>
      <c r="N1513" s="151"/>
      <c r="O1513" s="151"/>
      <c r="P1513" s="209"/>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399999999999999">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1"/>
      <c r="L1514" s="151"/>
      <c r="M1514" s="151"/>
      <c r="N1514" s="151"/>
      <c r="O1514" s="151"/>
      <c r="P1514" s="209"/>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399999999999999">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1"/>
      <c r="L1515" s="151"/>
      <c r="M1515" s="151"/>
      <c r="N1515" s="151"/>
      <c r="O1515" s="151"/>
      <c r="P1515" s="209"/>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399999999999999">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1"/>
      <c r="L1516" s="151"/>
      <c r="M1516" s="151"/>
      <c r="N1516" s="151"/>
      <c r="O1516" s="151"/>
      <c r="P1516" s="209"/>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399999999999999">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1"/>
      <c r="L1517" s="151"/>
      <c r="M1517" s="151"/>
      <c r="N1517" s="151"/>
      <c r="O1517" s="151"/>
      <c r="P1517" s="209"/>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399999999999999">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1"/>
      <c r="L1518" s="151"/>
      <c r="M1518" s="151"/>
      <c r="N1518" s="151"/>
      <c r="O1518" s="151"/>
      <c r="P1518" s="209"/>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399999999999999">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1"/>
      <c r="L1519" s="151"/>
      <c r="M1519" s="151"/>
      <c r="N1519" s="151"/>
      <c r="O1519" s="151"/>
      <c r="P1519" s="209"/>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399999999999999">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1"/>
      <c r="L1520" s="151"/>
      <c r="M1520" s="151"/>
      <c r="N1520" s="151"/>
      <c r="O1520" s="151"/>
      <c r="P1520" s="209"/>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399999999999999">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1"/>
      <c r="L1521" s="151"/>
      <c r="M1521" s="151"/>
      <c r="N1521" s="151"/>
      <c r="O1521" s="151"/>
      <c r="P1521" s="209"/>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399999999999999">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1"/>
      <c r="L1522" s="151"/>
      <c r="M1522" s="151"/>
      <c r="N1522" s="151"/>
      <c r="O1522" s="151"/>
      <c r="P1522" s="209"/>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399999999999999">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1"/>
      <c r="L1523" s="151"/>
      <c r="M1523" s="151"/>
      <c r="N1523" s="151"/>
      <c r="O1523" s="151"/>
      <c r="P1523" s="209"/>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399999999999999">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1"/>
      <c r="L1524" s="151"/>
      <c r="M1524" s="151"/>
      <c r="N1524" s="151"/>
      <c r="O1524" s="151"/>
      <c r="P1524" s="209"/>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399999999999999">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1"/>
      <c r="L1525" s="151"/>
      <c r="M1525" s="151"/>
      <c r="N1525" s="151"/>
      <c r="O1525" s="151"/>
      <c r="P1525" s="209"/>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399999999999999">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1"/>
      <c r="L1526" s="151"/>
      <c r="M1526" s="151"/>
      <c r="N1526" s="151"/>
      <c r="O1526" s="151"/>
      <c r="P1526" s="209"/>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399999999999999">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1"/>
      <c r="L1527" s="151"/>
      <c r="M1527" s="151"/>
      <c r="N1527" s="151"/>
      <c r="O1527" s="151"/>
      <c r="P1527" s="209"/>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399999999999999">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1"/>
      <c r="L1528" s="151"/>
      <c r="M1528" s="151"/>
      <c r="N1528" s="151"/>
      <c r="O1528" s="151"/>
      <c r="P1528" s="209"/>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399999999999999">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1"/>
      <c r="L1529" s="151"/>
      <c r="M1529" s="151"/>
      <c r="N1529" s="151"/>
      <c r="O1529" s="151"/>
      <c r="P1529" s="209"/>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399999999999999">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1"/>
      <c r="L1530" s="151"/>
      <c r="M1530" s="151"/>
      <c r="N1530" s="151"/>
      <c r="O1530" s="151"/>
      <c r="P1530" s="209"/>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399999999999999">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1"/>
      <c r="L1531" s="151"/>
      <c r="M1531" s="151"/>
      <c r="N1531" s="151"/>
      <c r="O1531" s="151"/>
      <c r="P1531" s="209"/>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399999999999999">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1"/>
      <c r="L1532" s="151"/>
      <c r="M1532" s="151"/>
      <c r="N1532" s="151"/>
      <c r="O1532" s="151"/>
      <c r="P1532" s="209"/>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399999999999999">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1"/>
      <c r="L1533" s="151"/>
      <c r="M1533" s="151"/>
      <c r="N1533" s="151"/>
      <c r="O1533" s="151"/>
      <c r="P1533" s="209"/>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399999999999999">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1"/>
      <c r="L1534" s="151"/>
      <c r="M1534" s="151"/>
      <c r="N1534" s="151"/>
      <c r="O1534" s="151"/>
      <c r="P1534" s="209"/>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399999999999999">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1"/>
      <c r="L1535" s="151"/>
      <c r="M1535" s="151"/>
      <c r="N1535" s="151"/>
      <c r="O1535" s="151"/>
      <c r="P1535" s="209"/>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399999999999999">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1"/>
      <c r="L1536" s="151"/>
      <c r="M1536" s="151"/>
      <c r="N1536" s="151"/>
      <c r="O1536" s="151"/>
      <c r="P1536" s="209"/>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399999999999999">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1"/>
      <c r="L1537" s="151"/>
      <c r="M1537" s="151"/>
      <c r="N1537" s="151"/>
      <c r="O1537" s="151"/>
      <c r="P1537" s="209"/>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399999999999999">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1"/>
      <c r="L1538" s="151"/>
      <c r="M1538" s="151"/>
      <c r="N1538" s="151"/>
      <c r="O1538" s="151"/>
      <c r="P1538" s="209"/>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399999999999999">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1"/>
      <c r="L1539" s="151"/>
      <c r="M1539" s="151"/>
      <c r="N1539" s="151"/>
      <c r="O1539" s="151"/>
      <c r="P1539" s="209"/>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399999999999999">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1"/>
      <c r="L1540" s="151"/>
      <c r="M1540" s="151"/>
      <c r="N1540" s="151"/>
      <c r="O1540" s="151"/>
      <c r="P1540" s="209"/>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399999999999999">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1"/>
      <c r="L1541" s="151"/>
      <c r="M1541" s="151"/>
      <c r="N1541" s="151"/>
      <c r="O1541" s="151"/>
      <c r="P1541" s="209"/>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399999999999999">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1"/>
      <c r="L1542" s="151"/>
      <c r="M1542" s="151"/>
      <c r="N1542" s="151"/>
      <c r="O1542" s="151"/>
      <c r="P1542" s="209"/>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399999999999999">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1"/>
      <c r="L1543" s="151"/>
      <c r="M1543" s="151"/>
      <c r="N1543" s="151"/>
      <c r="O1543" s="151"/>
      <c r="P1543" s="209"/>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399999999999999">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1"/>
      <c r="L1544" s="151"/>
      <c r="M1544" s="151"/>
      <c r="N1544" s="151"/>
      <c r="O1544" s="151"/>
      <c r="P1544" s="209"/>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399999999999999">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1"/>
      <c r="L1545" s="151"/>
      <c r="M1545" s="151"/>
      <c r="N1545" s="151"/>
      <c r="O1545" s="151"/>
      <c r="P1545" s="209"/>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399999999999999">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1"/>
      <c r="L1546" s="151"/>
      <c r="M1546" s="151"/>
      <c r="N1546" s="151"/>
      <c r="O1546" s="151"/>
      <c r="P1546" s="209"/>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399999999999999">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1"/>
      <c r="L1547" s="151"/>
      <c r="M1547" s="151"/>
      <c r="N1547" s="151"/>
      <c r="O1547" s="151"/>
      <c r="P1547" s="209"/>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399999999999999">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1"/>
      <c r="L1548" s="151"/>
      <c r="M1548" s="151"/>
      <c r="N1548" s="151"/>
      <c r="O1548" s="151"/>
      <c r="P1548" s="209"/>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399999999999999">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1"/>
      <c r="L1549" s="151"/>
      <c r="M1549" s="151"/>
      <c r="N1549" s="151"/>
      <c r="O1549" s="151"/>
      <c r="P1549" s="209"/>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399999999999999">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1"/>
      <c r="L1550" s="151"/>
      <c r="M1550" s="151"/>
      <c r="N1550" s="151"/>
      <c r="O1550" s="151"/>
      <c r="P1550" s="209"/>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399999999999999">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1"/>
      <c r="L1551" s="151"/>
      <c r="M1551" s="151"/>
      <c r="N1551" s="151"/>
      <c r="O1551" s="151"/>
      <c r="P1551" s="209"/>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399999999999999">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1"/>
      <c r="L1552" s="151"/>
      <c r="M1552" s="151"/>
      <c r="N1552" s="151"/>
      <c r="O1552" s="151"/>
      <c r="P1552" s="209"/>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399999999999999">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1"/>
      <c r="L1553" s="151"/>
      <c r="M1553" s="151"/>
      <c r="N1553" s="151"/>
      <c r="O1553" s="151"/>
      <c r="P1553" s="209"/>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399999999999999">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1"/>
      <c r="L1554" s="151"/>
      <c r="M1554" s="151"/>
      <c r="N1554" s="151"/>
      <c r="O1554" s="151"/>
      <c r="P1554" s="209"/>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399999999999999">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1"/>
      <c r="L1555" s="151"/>
      <c r="M1555" s="151"/>
      <c r="N1555" s="151"/>
      <c r="O1555" s="151"/>
      <c r="P1555" s="209"/>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399999999999999">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1"/>
      <c r="L1556" s="151"/>
      <c r="M1556" s="151"/>
      <c r="N1556" s="151"/>
      <c r="O1556" s="151"/>
      <c r="P1556" s="209"/>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399999999999999">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1"/>
      <c r="L1557" s="151"/>
      <c r="M1557" s="151"/>
      <c r="N1557" s="151"/>
      <c r="O1557" s="151"/>
      <c r="P1557" s="209"/>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399999999999999">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1"/>
      <c r="L1558" s="151"/>
      <c r="M1558" s="151"/>
      <c r="N1558" s="151"/>
      <c r="O1558" s="151"/>
      <c r="P1558" s="209"/>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399999999999999">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1"/>
      <c r="L1559" s="151"/>
      <c r="M1559" s="151"/>
      <c r="N1559" s="151"/>
      <c r="O1559" s="151"/>
      <c r="P1559" s="209"/>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399999999999999">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1"/>
      <c r="L1560" s="151"/>
      <c r="M1560" s="151"/>
      <c r="N1560" s="151"/>
      <c r="O1560" s="151"/>
      <c r="P1560" s="209"/>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399999999999999">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1"/>
      <c r="L1561" s="151"/>
      <c r="M1561" s="151"/>
      <c r="N1561" s="151"/>
      <c r="O1561" s="151"/>
      <c r="P1561" s="209"/>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399999999999999">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1"/>
      <c r="L1562" s="151"/>
      <c r="M1562" s="151"/>
      <c r="N1562" s="151"/>
      <c r="O1562" s="151"/>
      <c r="P1562" s="209"/>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399999999999999">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1"/>
      <c r="L1563" s="151"/>
      <c r="M1563" s="151"/>
      <c r="N1563" s="151"/>
      <c r="O1563" s="151"/>
      <c r="P1563" s="209"/>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399999999999999">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1"/>
      <c r="L1564" s="151"/>
      <c r="M1564" s="151"/>
      <c r="N1564" s="151"/>
      <c r="O1564" s="151"/>
      <c r="P1564" s="209"/>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399999999999999">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1"/>
      <c r="L1565" s="151"/>
      <c r="M1565" s="151"/>
      <c r="N1565" s="151"/>
      <c r="O1565" s="151"/>
      <c r="P1565" s="209"/>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399999999999999">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1"/>
      <c r="L1566" s="151"/>
      <c r="M1566" s="151"/>
      <c r="N1566" s="151"/>
      <c r="O1566" s="151"/>
      <c r="P1566" s="209"/>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399999999999999">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1"/>
      <c r="L1567" s="151"/>
      <c r="M1567" s="151"/>
      <c r="N1567" s="151"/>
      <c r="O1567" s="151"/>
      <c r="P1567" s="209"/>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399999999999999">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1"/>
      <c r="L1568" s="151"/>
      <c r="M1568" s="151"/>
      <c r="N1568" s="151"/>
      <c r="O1568" s="151"/>
      <c r="P1568" s="209"/>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399999999999999">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1"/>
      <c r="L1569" s="151"/>
      <c r="M1569" s="151"/>
      <c r="N1569" s="151"/>
      <c r="O1569" s="151"/>
      <c r="P1569" s="209"/>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399999999999999">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1"/>
      <c r="L1570" s="151"/>
      <c r="M1570" s="151"/>
      <c r="N1570" s="151"/>
      <c r="O1570" s="151"/>
      <c r="P1570" s="209"/>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399999999999999">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1"/>
      <c r="L1571" s="151"/>
      <c r="M1571" s="151"/>
      <c r="N1571" s="151"/>
      <c r="O1571" s="151"/>
      <c r="P1571" s="209"/>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399999999999999">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1"/>
      <c r="L1572" s="151"/>
      <c r="M1572" s="151"/>
      <c r="N1572" s="151"/>
      <c r="O1572" s="151"/>
      <c r="P1572" s="209"/>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399999999999999">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1"/>
      <c r="L1573" s="151"/>
      <c r="M1573" s="151"/>
      <c r="N1573" s="151"/>
      <c r="O1573" s="151"/>
      <c r="P1573" s="209"/>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399999999999999">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1"/>
      <c r="L1574" s="151"/>
      <c r="M1574" s="151"/>
      <c r="N1574" s="151"/>
      <c r="O1574" s="151"/>
      <c r="P1574" s="209"/>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399999999999999">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1"/>
      <c r="L1575" s="151"/>
      <c r="M1575" s="151"/>
      <c r="N1575" s="151"/>
      <c r="O1575" s="151"/>
      <c r="P1575" s="209"/>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399999999999999">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1"/>
      <c r="L1576" s="151"/>
      <c r="M1576" s="151"/>
      <c r="N1576" s="151"/>
      <c r="O1576" s="151"/>
      <c r="P1576" s="209"/>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399999999999999">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1"/>
      <c r="L1577" s="151"/>
      <c r="M1577" s="151"/>
      <c r="N1577" s="151"/>
      <c r="O1577" s="151"/>
      <c r="P1577" s="209"/>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399999999999999">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1"/>
      <c r="L1578" s="151"/>
      <c r="M1578" s="151"/>
      <c r="N1578" s="151"/>
      <c r="O1578" s="151"/>
      <c r="P1578" s="209"/>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399999999999999">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1"/>
      <c r="L1579" s="151"/>
      <c r="M1579" s="151"/>
      <c r="N1579" s="151"/>
      <c r="O1579" s="151"/>
      <c r="P1579" s="209"/>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399999999999999">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1"/>
      <c r="L1580" s="151"/>
      <c r="M1580" s="151"/>
      <c r="N1580" s="151"/>
      <c r="O1580" s="151"/>
      <c r="P1580" s="209"/>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399999999999999">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1"/>
      <c r="L1581" s="151"/>
      <c r="M1581" s="151"/>
      <c r="N1581" s="151"/>
      <c r="O1581" s="151"/>
      <c r="P1581" s="209"/>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399999999999999">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1"/>
      <c r="L1582" s="151"/>
      <c r="M1582" s="151"/>
      <c r="N1582" s="151"/>
      <c r="O1582" s="151"/>
      <c r="P1582" s="209"/>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399999999999999">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1"/>
      <c r="L1583" s="151"/>
      <c r="M1583" s="151"/>
      <c r="N1583" s="151"/>
      <c r="O1583" s="151"/>
      <c r="P1583" s="209"/>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399999999999999">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1"/>
      <c r="L1584" s="151"/>
      <c r="M1584" s="151"/>
      <c r="N1584" s="151"/>
      <c r="O1584" s="151"/>
      <c r="P1584" s="209"/>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399999999999999">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1"/>
      <c r="L1585" s="151"/>
      <c r="M1585" s="151"/>
      <c r="N1585" s="151"/>
      <c r="O1585" s="151"/>
      <c r="P1585" s="209"/>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399999999999999">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1"/>
      <c r="L1586" s="151"/>
      <c r="M1586" s="151"/>
      <c r="N1586" s="151"/>
      <c r="O1586" s="151"/>
      <c r="P1586" s="209"/>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399999999999999">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1"/>
      <c r="L1587" s="151"/>
      <c r="M1587" s="151"/>
      <c r="N1587" s="151"/>
      <c r="O1587" s="151"/>
      <c r="P1587" s="209"/>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399999999999999">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1"/>
      <c r="L1588" s="151"/>
      <c r="M1588" s="151"/>
      <c r="N1588" s="151"/>
      <c r="O1588" s="151"/>
      <c r="P1588" s="209"/>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399999999999999">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1"/>
      <c r="L1589" s="151"/>
      <c r="M1589" s="151"/>
      <c r="N1589" s="151"/>
      <c r="O1589" s="151"/>
      <c r="P1589" s="209"/>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399999999999999">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1"/>
      <c r="L1590" s="151"/>
      <c r="M1590" s="151"/>
      <c r="N1590" s="151"/>
      <c r="O1590" s="151"/>
      <c r="P1590" s="209"/>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399999999999999">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1"/>
      <c r="L1591" s="151"/>
      <c r="M1591" s="151"/>
      <c r="N1591" s="151"/>
      <c r="O1591" s="151"/>
      <c r="P1591" s="209"/>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399999999999999">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1"/>
      <c r="L1592" s="151"/>
      <c r="M1592" s="151"/>
      <c r="N1592" s="151"/>
      <c r="O1592" s="151"/>
      <c r="P1592" s="209"/>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399999999999999">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1"/>
      <c r="L1593" s="151"/>
      <c r="M1593" s="151"/>
      <c r="N1593" s="151"/>
      <c r="O1593" s="151"/>
      <c r="P1593" s="209"/>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399999999999999">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1"/>
      <c r="L1594" s="151"/>
      <c r="M1594" s="151"/>
      <c r="N1594" s="151"/>
      <c r="O1594" s="151"/>
      <c r="P1594" s="209"/>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399999999999999">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1"/>
      <c r="L1595" s="151"/>
      <c r="M1595" s="151"/>
      <c r="N1595" s="151"/>
      <c r="O1595" s="151"/>
      <c r="P1595" s="209"/>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399999999999999">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1"/>
      <c r="L1596" s="151"/>
      <c r="M1596" s="151"/>
      <c r="N1596" s="151"/>
      <c r="O1596" s="151"/>
      <c r="P1596" s="209"/>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399999999999999">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1"/>
      <c r="L1597" s="151"/>
      <c r="M1597" s="151"/>
      <c r="N1597" s="151"/>
      <c r="O1597" s="151"/>
      <c r="P1597" s="209"/>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399999999999999">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1"/>
      <c r="L1598" s="151"/>
      <c r="M1598" s="151"/>
      <c r="N1598" s="151"/>
      <c r="O1598" s="151"/>
      <c r="P1598" s="209"/>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399999999999999">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1"/>
      <c r="L1599" s="151"/>
      <c r="M1599" s="151"/>
      <c r="N1599" s="151"/>
      <c r="O1599" s="151"/>
      <c r="P1599" s="209"/>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399999999999999">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1"/>
      <c r="L1600" s="151"/>
      <c r="M1600" s="151"/>
      <c r="N1600" s="151"/>
      <c r="O1600" s="151"/>
      <c r="P1600" s="209"/>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399999999999999">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1"/>
      <c r="L1601" s="151"/>
      <c r="M1601" s="151"/>
      <c r="N1601" s="151"/>
      <c r="O1601" s="151"/>
      <c r="P1601" s="209"/>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399999999999999">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1"/>
      <c r="L1602" s="151"/>
      <c r="M1602" s="151"/>
      <c r="N1602" s="151"/>
      <c r="O1602" s="151"/>
      <c r="P1602" s="209"/>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399999999999999">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1"/>
      <c r="L1603" s="151"/>
      <c r="M1603" s="151"/>
      <c r="N1603" s="151"/>
      <c r="O1603" s="151"/>
      <c r="P1603" s="209"/>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399999999999999">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1"/>
      <c r="L1604" s="151"/>
      <c r="M1604" s="151"/>
      <c r="N1604" s="151"/>
      <c r="O1604" s="151"/>
      <c r="P1604" s="209"/>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399999999999999">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1"/>
      <c r="L1605" s="151"/>
      <c r="M1605" s="151"/>
      <c r="N1605" s="151"/>
      <c r="O1605" s="151"/>
      <c r="P1605" s="209"/>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399999999999999">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1"/>
      <c r="L1606" s="151"/>
      <c r="M1606" s="151"/>
      <c r="N1606" s="151"/>
      <c r="O1606" s="151"/>
      <c r="P1606" s="209"/>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399999999999999">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1"/>
      <c r="L1607" s="151"/>
      <c r="M1607" s="151"/>
      <c r="N1607" s="151"/>
      <c r="O1607" s="151"/>
      <c r="P1607" s="209"/>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399999999999999">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1"/>
      <c r="L1608" s="151"/>
      <c r="M1608" s="151"/>
      <c r="N1608" s="151"/>
      <c r="O1608" s="151"/>
      <c r="P1608" s="209"/>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399999999999999">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1"/>
      <c r="L1609" s="151"/>
      <c r="M1609" s="151"/>
      <c r="N1609" s="151"/>
      <c r="O1609" s="151"/>
      <c r="P1609" s="209"/>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399999999999999">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1"/>
      <c r="L1610" s="151"/>
      <c r="M1610" s="151"/>
      <c r="N1610" s="151"/>
      <c r="O1610" s="151"/>
      <c r="P1610" s="209"/>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399999999999999">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1"/>
      <c r="L1611" s="151"/>
      <c r="M1611" s="151"/>
      <c r="N1611" s="151"/>
      <c r="O1611" s="151"/>
      <c r="P1611" s="209"/>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399999999999999">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1"/>
      <c r="L1612" s="151"/>
      <c r="M1612" s="151"/>
      <c r="N1612" s="151"/>
      <c r="O1612" s="151"/>
      <c r="P1612" s="209"/>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399999999999999">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1"/>
      <c r="L1613" s="151"/>
      <c r="M1613" s="151"/>
      <c r="N1613" s="151"/>
      <c r="O1613" s="151"/>
      <c r="P1613" s="209"/>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399999999999999">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1"/>
      <c r="L1614" s="151"/>
      <c r="M1614" s="151"/>
      <c r="N1614" s="151"/>
      <c r="O1614" s="151"/>
      <c r="P1614" s="209"/>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399999999999999">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1"/>
      <c r="L1615" s="151"/>
      <c r="M1615" s="151"/>
      <c r="N1615" s="151"/>
      <c r="O1615" s="151"/>
      <c r="P1615" s="209"/>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399999999999999">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1"/>
      <c r="L1616" s="151"/>
      <c r="M1616" s="151"/>
      <c r="N1616" s="151"/>
      <c r="O1616" s="151"/>
      <c r="P1616" s="209"/>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399999999999999">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1"/>
      <c r="L1617" s="151"/>
      <c r="M1617" s="151"/>
      <c r="N1617" s="151"/>
      <c r="O1617" s="151"/>
      <c r="P1617" s="209"/>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399999999999999">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1"/>
      <c r="L1618" s="151"/>
      <c r="M1618" s="151"/>
      <c r="N1618" s="151"/>
      <c r="O1618" s="151"/>
      <c r="P1618" s="209"/>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399999999999999">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1"/>
      <c r="L1619" s="151"/>
      <c r="M1619" s="151"/>
      <c r="N1619" s="151"/>
      <c r="O1619" s="151"/>
      <c r="P1619" s="209"/>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399999999999999">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1"/>
      <c r="L1620" s="151"/>
      <c r="M1620" s="151"/>
      <c r="N1620" s="151"/>
      <c r="O1620" s="151"/>
      <c r="P1620" s="209"/>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399999999999999">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1"/>
      <c r="L1621" s="151"/>
      <c r="M1621" s="151"/>
      <c r="N1621" s="151"/>
      <c r="O1621" s="151"/>
      <c r="P1621" s="209"/>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399999999999999">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1"/>
      <c r="L1622" s="151"/>
      <c r="M1622" s="151"/>
      <c r="N1622" s="151"/>
      <c r="O1622" s="151"/>
      <c r="P1622" s="209"/>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399999999999999">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1"/>
      <c r="L1623" s="151"/>
      <c r="M1623" s="151"/>
      <c r="N1623" s="151"/>
      <c r="O1623" s="151"/>
      <c r="P1623" s="209"/>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399999999999999">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1"/>
      <c r="L1624" s="151"/>
      <c r="M1624" s="151"/>
      <c r="N1624" s="151"/>
      <c r="O1624" s="151"/>
      <c r="P1624" s="209"/>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399999999999999">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1"/>
      <c r="L1625" s="151"/>
      <c r="M1625" s="151"/>
      <c r="N1625" s="151"/>
      <c r="O1625" s="151"/>
      <c r="P1625" s="209"/>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399999999999999">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1"/>
      <c r="L1626" s="151"/>
      <c r="M1626" s="151"/>
      <c r="N1626" s="151"/>
      <c r="O1626" s="151"/>
      <c r="P1626" s="209"/>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399999999999999">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1"/>
      <c r="L1627" s="151"/>
      <c r="M1627" s="151"/>
      <c r="N1627" s="151"/>
      <c r="O1627" s="151"/>
      <c r="P1627" s="209"/>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399999999999999">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1"/>
      <c r="L1628" s="151"/>
      <c r="M1628" s="151"/>
      <c r="N1628" s="151"/>
      <c r="O1628" s="151"/>
      <c r="P1628" s="209"/>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399999999999999">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1"/>
      <c r="L1629" s="151"/>
      <c r="M1629" s="151"/>
      <c r="N1629" s="151"/>
      <c r="O1629" s="151"/>
      <c r="P1629" s="209"/>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399999999999999">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1"/>
      <c r="L1630" s="151"/>
      <c r="M1630" s="151"/>
      <c r="N1630" s="151"/>
      <c r="O1630" s="151"/>
      <c r="P1630" s="209"/>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399999999999999">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1"/>
      <c r="L1631" s="151"/>
      <c r="M1631" s="151"/>
      <c r="N1631" s="151"/>
      <c r="O1631" s="151"/>
      <c r="P1631" s="209"/>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399999999999999">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1"/>
      <c r="L1632" s="151"/>
      <c r="M1632" s="151"/>
      <c r="N1632" s="151"/>
      <c r="O1632" s="151"/>
      <c r="P1632" s="209"/>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399999999999999">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1"/>
      <c r="L1633" s="151"/>
      <c r="M1633" s="151"/>
      <c r="N1633" s="151"/>
      <c r="O1633" s="151"/>
      <c r="P1633" s="209"/>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399999999999999">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1"/>
      <c r="L1634" s="151"/>
      <c r="M1634" s="151"/>
      <c r="N1634" s="151"/>
      <c r="O1634" s="151"/>
      <c r="P1634" s="209"/>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399999999999999">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1"/>
      <c r="L1635" s="151"/>
      <c r="M1635" s="151"/>
      <c r="N1635" s="151"/>
      <c r="O1635" s="151"/>
      <c r="P1635" s="209"/>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399999999999999">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1"/>
      <c r="L1636" s="151"/>
      <c r="M1636" s="151"/>
      <c r="N1636" s="151"/>
      <c r="O1636" s="151"/>
      <c r="P1636" s="209"/>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399999999999999">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1"/>
      <c r="L1637" s="151"/>
      <c r="M1637" s="151"/>
      <c r="N1637" s="151"/>
      <c r="O1637" s="151"/>
      <c r="P1637" s="209"/>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399999999999999">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1"/>
      <c r="L1638" s="151"/>
      <c r="M1638" s="151"/>
      <c r="N1638" s="151"/>
      <c r="O1638" s="151"/>
      <c r="P1638" s="209"/>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399999999999999">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1"/>
      <c r="L1639" s="151"/>
      <c r="M1639" s="151"/>
      <c r="N1639" s="151"/>
      <c r="O1639" s="151"/>
      <c r="P1639" s="209"/>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399999999999999">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1"/>
      <c r="L1640" s="151"/>
      <c r="M1640" s="151"/>
      <c r="N1640" s="151"/>
      <c r="O1640" s="151"/>
      <c r="P1640" s="209"/>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399999999999999">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1"/>
      <c r="L1641" s="151"/>
      <c r="M1641" s="151"/>
      <c r="N1641" s="151"/>
      <c r="O1641" s="151"/>
      <c r="P1641" s="209"/>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399999999999999">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1"/>
      <c r="L1642" s="151"/>
      <c r="M1642" s="151"/>
      <c r="N1642" s="151"/>
      <c r="O1642" s="151"/>
      <c r="P1642" s="209"/>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399999999999999">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1"/>
      <c r="L1643" s="151"/>
      <c r="M1643" s="151"/>
      <c r="N1643" s="151"/>
      <c r="O1643" s="151"/>
      <c r="P1643" s="209"/>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399999999999999">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1"/>
      <c r="L1644" s="151"/>
      <c r="M1644" s="151"/>
      <c r="N1644" s="151"/>
      <c r="O1644" s="151"/>
      <c r="P1644" s="209"/>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399999999999999">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1"/>
      <c r="L1645" s="151"/>
      <c r="M1645" s="151"/>
      <c r="N1645" s="151"/>
      <c r="O1645" s="151"/>
      <c r="P1645" s="209"/>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399999999999999">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1"/>
      <c r="L1646" s="151"/>
      <c r="M1646" s="151"/>
      <c r="N1646" s="151"/>
      <c r="O1646" s="151"/>
      <c r="P1646" s="209"/>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399999999999999">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1"/>
      <c r="L1647" s="151"/>
      <c r="M1647" s="151"/>
      <c r="N1647" s="151"/>
      <c r="O1647" s="151"/>
      <c r="P1647" s="209"/>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399999999999999">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1"/>
      <c r="L1648" s="151"/>
      <c r="M1648" s="151"/>
      <c r="N1648" s="151"/>
      <c r="O1648" s="151"/>
      <c r="P1648" s="209"/>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399999999999999">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1"/>
      <c r="L1649" s="151"/>
      <c r="M1649" s="151"/>
      <c r="N1649" s="151"/>
      <c r="O1649" s="151"/>
      <c r="P1649" s="209"/>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399999999999999">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1"/>
      <c r="L1650" s="151"/>
      <c r="M1650" s="151"/>
      <c r="N1650" s="151"/>
      <c r="O1650" s="151"/>
      <c r="P1650" s="209"/>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399999999999999">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1"/>
      <c r="L1651" s="151"/>
      <c r="M1651" s="151"/>
      <c r="N1651" s="151"/>
      <c r="O1651" s="151"/>
      <c r="P1651" s="209"/>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399999999999999">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1"/>
      <c r="L1652" s="151"/>
      <c r="M1652" s="151"/>
      <c r="N1652" s="151"/>
      <c r="O1652" s="151"/>
      <c r="P1652" s="209"/>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399999999999999">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1"/>
      <c r="L1653" s="151"/>
      <c r="M1653" s="151"/>
      <c r="N1653" s="151"/>
      <c r="O1653" s="151"/>
      <c r="P1653" s="209"/>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399999999999999">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1"/>
      <c r="L1654" s="151"/>
      <c r="M1654" s="151"/>
      <c r="N1654" s="151"/>
      <c r="O1654" s="151"/>
      <c r="P1654" s="209"/>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399999999999999">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1"/>
      <c r="L1655" s="151"/>
      <c r="M1655" s="151"/>
      <c r="N1655" s="151"/>
      <c r="O1655" s="151"/>
      <c r="P1655" s="209"/>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399999999999999">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1"/>
      <c r="L1656" s="151"/>
      <c r="M1656" s="151"/>
      <c r="N1656" s="151"/>
      <c r="O1656" s="151"/>
      <c r="P1656" s="209"/>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399999999999999">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1"/>
      <c r="L1657" s="151"/>
      <c r="M1657" s="151"/>
      <c r="N1657" s="151"/>
      <c r="O1657" s="151"/>
      <c r="P1657" s="209"/>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399999999999999">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1"/>
      <c r="L1658" s="151"/>
      <c r="M1658" s="151"/>
      <c r="N1658" s="151"/>
      <c r="O1658" s="151"/>
      <c r="P1658" s="209"/>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399999999999999">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1"/>
      <c r="L1659" s="151"/>
      <c r="M1659" s="151"/>
      <c r="N1659" s="151"/>
      <c r="O1659" s="151"/>
      <c r="P1659" s="209"/>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399999999999999">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1"/>
      <c r="L1660" s="151"/>
      <c r="M1660" s="151"/>
      <c r="N1660" s="151"/>
      <c r="O1660" s="151"/>
      <c r="P1660" s="209"/>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399999999999999">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1"/>
      <c r="L1661" s="151"/>
      <c r="M1661" s="151"/>
      <c r="N1661" s="151"/>
      <c r="O1661" s="151"/>
      <c r="P1661" s="209"/>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399999999999999">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1"/>
      <c r="L1662" s="151"/>
      <c r="M1662" s="151"/>
      <c r="N1662" s="151"/>
      <c r="O1662" s="151"/>
      <c r="P1662" s="209"/>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399999999999999">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1"/>
      <c r="L1663" s="151"/>
      <c r="M1663" s="151"/>
      <c r="N1663" s="151"/>
      <c r="O1663" s="151"/>
      <c r="P1663" s="209"/>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399999999999999">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1"/>
      <c r="L1664" s="151"/>
      <c r="M1664" s="151"/>
      <c r="N1664" s="151"/>
      <c r="O1664" s="151"/>
      <c r="P1664" s="209"/>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399999999999999">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1"/>
      <c r="L1665" s="151"/>
      <c r="M1665" s="151"/>
      <c r="N1665" s="151"/>
      <c r="O1665" s="151"/>
      <c r="P1665" s="209"/>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399999999999999">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1"/>
      <c r="L1666" s="151"/>
      <c r="M1666" s="151"/>
      <c r="N1666" s="151"/>
      <c r="O1666" s="151"/>
      <c r="P1666" s="209"/>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399999999999999">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1"/>
      <c r="L1667" s="151"/>
      <c r="M1667" s="151"/>
      <c r="N1667" s="151"/>
      <c r="O1667" s="151"/>
      <c r="P1667" s="209"/>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399999999999999">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1"/>
      <c r="L1668" s="151"/>
      <c r="M1668" s="151"/>
      <c r="N1668" s="151"/>
      <c r="O1668" s="151"/>
      <c r="P1668" s="209"/>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399999999999999">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1"/>
      <c r="L1669" s="151"/>
      <c r="M1669" s="151"/>
      <c r="N1669" s="151"/>
      <c r="O1669" s="151"/>
      <c r="P1669" s="209"/>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399999999999999">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1"/>
      <c r="L1670" s="151"/>
      <c r="M1670" s="151"/>
      <c r="N1670" s="151"/>
      <c r="O1670" s="151"/>
      <c r="P1670" s="209"/>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399999999999999">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1"/>
      <c r="L1671" s="151"/>
      <c r="M1671" s="151"/>
      <c r="N1671" s="151"/>
      <c r="O1671" s="151"/>
      <c r="P1671" s="209"/>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399999999999999">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1"/>
      <c r="L1672" s="151"/>
      <c r="M1672" s="151"/>
      <c r="N1672" s="151"/>
      <c r="O1672" s="151"/>
      <c r="P1672" s="209"/>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399999999999999">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1"/>
      <c r="L1673" s="151"/>
      <c r="M1673" s="151"/>
      <c r="N1673" s="151"/>
      <c r="O1673" s="151"/>
      <c r="P1673" s="209"/>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399999999999999">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1"/>
      <c r="L1674" s="151"/>
      <c r="M1674" s="151"/>
      <c r="N1674" s="151"/>
      <c r="O1674" s="151"/>
      <c r="P1674" s="209"/>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399999999999999">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1"/>
      <c r="L1675" s="151"/>
      <c r="M1675" s="151"/>
      <c r="N1675" s="151"/>
      <c r="O1675" s="151"/>
      <c r="P1675" s="209"/>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399999999999999">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1"/>
      <c r="L1676" s="151"/>
      <c r="M1676" s="151"/>
      <c r="N1676" s="151"/>
      <c r="O1676" s="151"/>
      <c r="P1676" s="209"/>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399999999999999">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1"/>
      <c r="L1677" s="151"/>
      <c r="M1677" s="151"/>
      <c r="N1677" s="151"/>
      <c r="O1677" s="151"/>
      <c r="P1677" s="209"/>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399999999999999">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1"/>
      <c r="L1678" s="151"/>
      <c r="M1678" s="151"/>
      <c r="N1678" s="151"/>
      <c r="O1678" s="151"/>
      <c r="P1678" s="209"/>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399999999999999">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1"/>
      <c r="L1679" s="151"/>
      <c r="M1679" s="151"/>
      <c r="N1679" s="151"/>
      <c r="O1679" s="151"/>
      <c r="P1679" s="209"/>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399999999999999">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1"/>
      <c r="L1680" s="151"/>
      <c r="M1680" s="151"/>
      <c r="N1680" s="151"/>
      <c r="O1680" s="151"/>
      <c r="P1680" s="209"/>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399999999999999">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1"/>
      <c r="L1681" s="151"/>
      <c r="M1681" s="151"/>
      <c r="N1681" s="151"/>
      <c r="O1681" s="151"/>
      <c r="P1681" s="209"/>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399999999999999">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1"/>
      <c r="L1682" s="151"/>
      <c r="M1682" s="151"/>
      <c r="N1682" s="151"/>
      <c r="O1682" s="151"/>
      <c r="P1682" s="209"/>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399999999999999">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1"/>
      <c r="L1683" s="151"/>
      <c r="M1683" s="151"/>
      <c r="N1683" s="151"/>
      <c r="O1683" s="151"/>
      <c r="P1683" s="209"/>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399999999999999">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1"/>
      <c r="L1684" s="151"/>
      <c r="M1684" s="151"/>
      <c r="N1684" s="151"/>
      <c r="O1684" s="151"/>
      <c r="P1684" s="209"/>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399999999999999">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1"/>
      <c r="L1685" s="151"/>
      <c r="M1685" s="151"/>
      <c r="N1685" s="151"/>
      <c r="O1685" s="151"/>
      <c r="P1685" s="209"/>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399999999999999">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1"/>
      <c r="L1686" s="151"/>
      <c r="M1686" s="151"/>
      <c r="N1686" s="151"/>
      <c r="O1686" s="151"/>
      <c r="P1686" s="209"/>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399999999999999">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1"/>
      <c r="L1687" s="151"/>
      <c r="M1687" s="151"/>
      <c r="N1687" s="151"/>
      <c r="O1687" s="151"/>
      <c r="P1687" s="209"/>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399999999999999">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1"/>
      <c r="L1688" s="151"/>
      <c r="M1688" s="151"/>
      <c r="N1688" s="151"/>
      <c r="O1688" s="151"/>
      <c r="P1688" s="209"/>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399999999999999">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1"/>
      <c r="L1689" s="151"/>
      <c r="M1689" s="151"/>
      <c r="N1689" s="151"/>
      <c r="O1689" s="151"/>
      <c r="P1689" s="209"/>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399999999999999">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1"/>
      <c r="L1690" s="151"/>
      <c r="M1690" s="151"/>
      <c r="N1690" s="151"/>
      <c r="O1690" s="151"/>
      <c r="P1690" s="209"/>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399999999999999">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1"/>
      <c r="L1691" s="151"/>
      <c r="M1691" s="151"/>
      <c r="N1691" s="151"/>
      <c r="O1691" s="151"/>
      <c r="P1691" s="209"/>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399999999999999">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1"/>
      <c r="L1692" s="151"/>
      <c r="M1692" s="151"/>
      <c r="N1692" s="151"/>
      <c r="O1692" s="151"/>
      <c r="P1692" s="209"/>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399999999999999">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1"/>
      <c r="L1693" s="151"/>
      <c r="M1693" s="151"/>
      <c r="N1693" s="151"/>
      <c r="O1693" s="151"/>
      <c r="P1693" s="209"/>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399999999999999">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1"/>
      <c r="L1694" s="151"/>
      <c r="M1694" s="151"/>
      <c r="N1694" s="151"/>
      <c r="O1694" s="151"/>
      <c r="P1694" s="209"/>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399999999999999">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1"/>
      <c r="L1695" s="151"/>
      <c r="M1695" s="151"/>
      <c r="N1695" s="151"/>
      <c r="O1695" s="151"/>
      <c r="P1695" s="209"/>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399999999999999">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1"/>
      <c r="L1696" s="151"/>
      <c r="M1696" s="151"/>
      <c r="N1696" s="151"/>
      <c r="O1696" s="151"/>
      <c r="P1696" s="209"/>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399999999999999">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1"/>
      <c r="L1697" s="151"/>
      <c r="M1697" s="151"/>
      <c r="N1697" s="151"/>
      <c r="O1697" s="151"/>
      <c r="P1697" s="209"/>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399999999999999">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1"/>
      <c r="L1698" s="151"/>
      <c r="M1698" s="151"/>
      <c r="N1698" s="151"/>
      <c r="O1698" s="151"/>
      <c r="P1698" s="209"/>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399999999999999">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1"/>
      <c r="L1699" s="151"/>
      <c r="M1699" s="151"/>
      <c r="N1699" s="151"/>
      <c r="O1699" s="151"/>
      <c r="P1699" s="209"/>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399999999999999">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1"/>
      <c r="L1700" s="151"/>
      <c r="M1700" s="151"/>
      <c r="N1700" s="151"/>
      <c r="O1700" s="151"/>
      <c r="P1700" s="209"/>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399999999999999">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1"/>
      <c r="L1701" s="151"/>
      <c r="M1701" s="151"/>
      <c r="N1701" s="151"/>
      <c r="O1701" s="151"/>
      <c r="P1701" s="209"/>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399999999999999">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1"/>
      <c r="L1702" s="151"/>
      <c r="M1702" s="151"/>
      <c r="N1702" s="151"/>
      <c r="O1702" s="151"/>
      <c r="P1702" s="209"/>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399999999999999">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1"/>
      <c r="L1703" s="151"/>
      <c r="M1703" s="151"/>
      <c r="N1703" s="151"/>
      <c r="O1703" s="151"/>
      <c r="P1703" s="209"/>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399999999999999">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1"/>
      <c r="L1704" s="151"/>
      <c r="M1704" s="151"/>
      <c r="N1704" s="151"/>
      <c r="O1704" s="151"/>
      <c r="P1704" s="209"/>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399999999999999">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1"/>
      <c r="L1705" s="151"/>
      <c r="M1705" s="151"/>
      <c r="N1705" s="151"/>
      <c r="O1705" s="151"/>
      <c r="P1705" s="209"/>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399999999999999">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1"/>
      <c r="L1706" s="151"/>
      <c r="M1706" s="151"/>
      <c r="N1706" s="151"/>
      <c r="O1706" s="151"/>
      <c r="P1706" s="209"/>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399999999999999">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1"/>
      <c r="L1707" s="151"/>
      <c r="M1707" s="151"/>
      <c r="N1707" s="151"/>
      <c r="O1707" s="151"/>
      <c r="P1707" s="209"/>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399999999999999">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1"/>
      <c r="L1708" s="151"/>
      <c r="M1708" s="151"/>
      <c r="N1708" s="151"/>
      <c r="O1708" s="151"/>
      <c r="P1708" s="209"/>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399999999999999">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1"/>
      <c r="L1709" s="151"/>
      <c r="M1709" s="151"/>
      <c r="N1709" s="151"/>
      <c r="O1709" s="151"/>
      <c r="P1709" s="209"/>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399999999999999">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1"/>
      <c r="L1710" s="151"/>
      <c r="M1710" s="151"/>
      <c r="N1710" s="151"/>
      <c r="O1710" s="151"/>
      <c r="P1710" s="209"/>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399999999999999">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1"/>
      <c r="L1711" s="151"/>
      <c r="M1711" s="151"/>
      <c r="N1711" s="151"/>
      <c r="O1711" s="151"/>
      <c r="P1711" s="209"/>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399999999999999">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1"/>
      <c r="L1712" s="151"/>
      <c r="M1712" s="151"/>
      <c r="N1712" s="151"/>
      <c r="O1712" s="151"/>
      <c r="P1712" s="209"/>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399999999999999">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1"/>
      <c r="L1713" s="151"/>
      <c r="M1713" s="151"/>
      <c r="N1713" s="151"/>
      <c r="O1713" s="151"/>
      <c r="P1713" s="209"/>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399999999999999">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1"/>
      <c r="L1714" s="151"/>
      <c r="M1714" s="151"/>
      <c r="N1714" s="151"/>
      <c r="O1714" s="151"/>
      <c r="P1714" s="209"/>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399999999999999">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1"/>
      <c r="L1715" s="151"/>
      <c r="M1715" s="151"/>
      <c r="N1715" s="151"/>
      <c r="O1715" s="151"/>
      <c r="P1715" s="209"/>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399999999999999">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1"/>
      <c r="L1716" s="151"/>
      <c r="M1716" s="151"/>
      <c r="N1716" s="151"/>
      <c r="O1716" s="151"/>
      <c r="P1716" s="209"/>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399999999999999">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1"/>
      <c r="L1717" s="151"/>
      <c r="M1717" s="151"/>
      <c r="N1717" s="151"/>
      <c r="O1717" s="151"/>
      <c r="P1717" s="209"/>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399999999999999">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1"/>
      <c r="L1718" s="151"/>
      <c r="M1718" s="151"/>
      <c r="N1718" s="151"/>
      <c r="O1718" s="151"/>
      <c r="P1718" s="209"/>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399999999999999">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1"/>
      <c r="L1719" s="151"/>
      <c r="M1719" s="151"/>
      <c r="N1719" s="151"/>
      <c r="O1719" s="151"/>
      <c r="P1719" s="209"/>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399999999999999">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1"/>
      <c r="L1720" s="151"/>
      <c r="M1720" s="151"/>
      <c r="N1720" s="151"/>
      <c r="O1720" s="151"/>
      <c r="P1720" s="209"/>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399999999999999">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1"/>
      <c r="L1721" s="151"/>
      <c r="M1721" s="151"/>
      <c r="N1721" s="151"/>
      <c r="O1721" s="151"/>
      <c r="P1721" s="209"/>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399999999999999">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1"/>
      <c r="L1722" s="151"/>
      <c r="M1722" s="151"/>
      <c r="N1722" s="151"/>
      <c r="O1722" s="151"/>
      <c r="P1722" s="209"/>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399999999999999">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1"/>
      <c r="L1723" s="151"/>
      <c r="M1723" s="151"/>
      <c r="N1723" s="151"/>
      <c r="O1723" s="151"/>
      <c r="P1723" s="209"/>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399999999999999">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1"/>
      <c r="L1724" s="151"/>
      <c r="M1724" s="151"/>
      <c r="N1724" s="151"/>
      <c r="O1724" s="151"/>
      <c r="P1724" s="209"/>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399999999999999">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1"/>
      <c r="L1725" s="151"/>
      <c r="M1725" s="151"/>
      <c r="N1725" s="151"/>
      <c r="O1725" s="151"/>
      <c r="P1725" s="209"/>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399999999999999">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1"/>
      <c r="L1726" s="151"/>
      <c r="M1726" s="151"/>
      <c r="N1726" s="151"/>
      <c r="O1726" s="151"/>
      <c r="P1726" s="209"/>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399999999999999">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1"/>
      <c r="L1727" s="151"/>
      <c r="M1727" s="151"/>
      <c r="N1727" s="151"/>
      <c r="O1727" s="151"/>
      <c r="P1727" s="209"/>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399999999999999">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1"/>
      <c r="L1728" s="151"/>
      <c r="M1728" s="151"/>
      <c r="N1728" s="151"/>
      <c r="O1728" s="151"/>
      <c r="P1728" s="209"/>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399999999999999">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1"/>
      <c r="L1729" s="151"/>
      <c r="M1729" s="151"/>
      <c r="N1729" s="151"/>
      <c r="O1729" s="151"/>
      <c r="P1729" s="209"/>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399999999999999">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1"/>
      <c r="L1730" s="151"/>
      <c r="M1730" s="151"/>
      <c r="N1730" s="151"/>
      <c r="O1730" s="151"/>
      <c r="P1730" s="209"/>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399999999999999">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1"/>
      <c r="L1731" s="151"/>
      <c r="M1731" s="151"/>
      <c r="N1731" s="151"/>
      <c r="O1731" s="151"/>
      <c r="P1731" s="209"/>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399999999999999">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1"/>
      <c r="L1732" s="151"/>
      <c r="M1732" s="151"/>
      <c r="N1732" s="151"/>
      <c r="O1732" s="151"/>
      <c r="P1732" s="209"/>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399999999999999">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1"/>
      <c r="L1733" s="151"/>
      <c r="M1733" s="151"/>
      <c r="N1733" s="151"/>
      <c r="O1733" s="151"/>
      <c r="P1733" s="209"/>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399999999999999">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1"/>
      <c r="L1734" s="151"/>
      <c r="M1734" s="151"/>
      <c r="N1734" s="151"/>
      <c r="O1734" s="151"/>
      <c r="P1734" s="209"/>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399999999999999">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1"/>
      <c r="L1735" s="151"/>
      <c r="M1735" s="151"/>
      <c r="N1735" s="151"/>
      <c r="O1735" s="151"/>
      <c r="P1735" s="209"/>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399999999999999">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1"/>
      <c r="L1736" s="151"/>
      <c r="M1736" s="151"/>
      <c r="N1736" s="151"/>
      <c r="O1736" s="151"/>
      <c r="P1736" s="209"/>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399999999999999">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1"/>
      <c r="L1737" s="151"/>
      <c r="M1737" s="151"/>
      <c r="N1737" s="151"/>
      <c r="O1737" s="151"/>
      <c r="P1737" s="209"/>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399999999999999">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1"/>
      <c r="L1738" s="151"/>
      <c r="M1738" s="151"/>
      <c r="N1738" s="151"/>
      <c r="O1738" s="151"/>
      <c r="P1738" s="209"/>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399999999999999">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1"/>
      <c r="L1739" s="151"/>
      <c r="M1739" s="151"/>
      <c r="N1739" s="151"/>
      <c r="O1739" s="151"/>
      <c r="P1739" s="209"/>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399999999999999">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1"/>
      <c r="L1740" s="151"/>
      <c r="M1740" s="151"/>
      <c r="N1740" s="151"/>
      <c r="O1740" s="151"/>
      <c r="P1740" s="209"/>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399999999999999">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1"/>
      <c r="L1741" s="151"/>
      <c r="M1741" s="151"/>
      <c r="N1741" s="151"/>
      <c r="O1741" s="151"/>
      <c r="P1741" s="209"/>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399999999999999">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1"/>
      <c r="L1742" s="151"/>
      <c r="M1742" s="151"/>
      <c r="N1742" s="151"/>
      <c r="O1742" s="151"/>
      <c r="P1742" s="209"/>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399999999999999">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1"/>
      <c r="L1743" s="151"/>
      <c r="M1743" s="151"/>
      <c r="N1743" s="151"/>
      <c r="O1743" s="151"/>
      <c r="P1743" s="209"/>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399999999999999">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1"/>
      <c r="L1744" s="151"/>
      <c r="M1744" s="151"/>
      <c r="N1744" s="151"/>
      <c r="O1744" s="151"/>
      <c r="P1744" s="209"/>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399999999999999">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1"/>
      <c r="L1745" s="151"/>
      <c r="M1745" s="151"/>
      <c r="N1745" s="151"/>
      <c r="O1745" s="151"/>
      <c r="P1745" s="209"/>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399999999999999">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1"/>
      <c r="L1746" s="151"/>
      <c r="M1746" s="151"/>
      <c r="N1746" s="151"/>
      <c r="O1746" s="151"/>
      <c r="P1746" s="209"/>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399999999999999">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1"/>
      <c r="L1747" s="151"/>
      <c r="M1747" s="151"/>
      <c r="N1747" s="151"/>
      <c r="O1747" s="151"/>
      <c r="P1747" s="209"/>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399999999999999">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1"/>
      <c r="L1748" s="151"/>
      <c r="M1748" s="151"/>
      <c r="N1748" s="151"/>
      <c r="O1748" s="151"/>
      <c r="P1748" s="209"/>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399999999999999">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1"/>
      <c r="L1749" s="151"/>
      <c r="M1749" s="151"/>
      <c r="N1749" s="151"/>
      <c r="O1749" s="151"/>
      <c r="P1749" s="209"/>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399999999999999">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1"/>
      <c r="L1750" s="151"/>
      <c r="M1750" s="151"/>
      <c r="N1750" s="151"/>
      <c r="O1750" s="151"/>
      <c r="P1750" s="209"/>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399999999999999">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1"/>
      <c r="L1751" s="151"/>
      <c r="M1751" s="151"/>
      <c r="N1751" s="151"/>
      <c r="O1751" s="151"/>
      <c r="P1751" s="209"/>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399999999999999">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1"/>
      <c r="L1752" s="151"/>
      <c r="M1752" s="151"/>
      <c r="N1752" s="151"/>
      <c r="O1752" s="151"/>
      <c r="P1752" s="209"/>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399999999999999">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1"/>
      <c r="L1753" s="151"/>
      <c r="M1753" s="151"/>
      <c r="N1753" s="151"/>
      <c r="O1753" s="151"/>
      <c r="P1753" s="209"/>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399999999999999">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1"/>
      <c r="L1754" s="151"/>
      <c r="M1754" s="151"/>
      <c r="N1754" s="151"/>
      <c r="O1754" s="151"/>
      <c r="P1754" s="209"/>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399999999999999">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1"/>
      <c r="L1755" s="151"/>
      <c r="M1755" s="151"/>
      <c r="N1755" s="151"/>
      <c r="O1755" s="151"/>
      <c r="P1755" s="209"/>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399999999999999">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1"/>
      <c r="L1756" s="151"/>
      <c r="M1756" s="151"/>
      <c r="N1756" s="151"/>
      <c r="O1756" s="151"/>
      <c r="P1756" s="209"/>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399999999999999">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1"/>
      <c r="L1757" s="151"/>
      <c r="M1757" s="151"/>
      <c r="N1757" s="151"/>
      <c r="O1757" s="151"/>
      <c r="P1757" s="209"/>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399999999999999">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1"/>
      <c r="L1758" s="151"/>
      <c r="M1758" s="151"/>
      <c r="N1758" s="151"/>
      <c r="O1758" s="151"/>
      <c r="P1758" s="209"/>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399999999999999">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1"/>
      <c r="L1759" s="151"/>
      <c r="M1759" s="151"/>
      <c r="N1759" s="151"/>
      <c r="O1759" s="151"/>
      <c r="P1759" s="209"/>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399999999999999">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1"/>
      <c r="L1760" s="151"/>
      <c r="M1760" s="151"/>
      <c r="N1760" s="151"/>
      <c r="O1760" s="151"/>
      <c r="P1760" s="209"/>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399999999999999">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1"/>
      <c r="L1761" s="151"/>
      <c r="M1761" s="151"/>
      <c r="N1761" s="151"/>
      <c r="O1761" s="151"/>
      <c r="P1761" s="209"/>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399999999999999">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1"/>
      <c r="L1762" s="151"/>
      <c r="M1762" s="151"/>
      <c r="N1762" s="151"/>
      <c r="O1762" s="151"/>
      <c r="P1762" s="209"/>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399999999999999">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1"/>
      <c r="L1763" s="151"/>
      <c r="M1763" s="151"/>
      <c r="N1763" s="151"/>
      <c r="O1763" s="151"/>
      <c r="P1763" s="209"/>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399999999999999">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1"/>
      <c r="L1764" s="151"/>
      <c r="M1764" s="151"/>
      <c r="N1764" s="151"/>
      <c r="O1764" s="151"/>
      <c r="P1764" s="209"/>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399999999999999">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1"/>
      <c r="L1765" s="151"/>
      <c r="M1765" s="151"/>
      <c r="N1765" s="151"/>
      <c r="O1765" s="151"/>
      <c r="P1765" s="209"/>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399999999999999">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1"/>
      <c r="L1766" s="151"/>
      <c r="M1766" s="151"/>
      <c r="N1766" s="151"/>
      <c r="O1766" s="151"/>
      <c r="P1766" s="209"/>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399999999999999">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1"/>
      <c r="L1767" s="151"/>
      <c r="M1767" s="151"/>
      <c r="N1767" s="151"/>
      <c r="O1767" s="151"/>
      <c r="P1767" s="209"/>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399999999999999">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1"/>
      <c r="L1768" s="151"/>
      <c r="M1768" s="151"/>
      <c r="N1768" s="151"/>
      <c r="O1768" s="151"/>
      <c r="P1768" s="209"/>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399999999999999">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1"/>
      <c r="L1769" s="151"/>
      <c r="M1769" s="151"/>
      <c r="N1769" s="151"/>
      <c r="O1769" s="151"/>
      <c r="P1769" s="209"/>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399999999999999">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1"/>
      <c r="L1770" s="151"/>
      <c r="M1770" s="151"/>
      <c r="N1770" s="151"/>
      <c r="O1770" s="151"/>
      <c r="P1770" s="209"/>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399999999999999">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1"/>
      <c r="L1771" s="151"/>
      <c r="M1771" s="151"/>
      <c r="N1771" s="151"/>
      <c r="O1771" s="151"/>
      <c r="P1771" s="209"/>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399999999999999">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1"/>
      <c r="L1772" s="151"/>
      <c r="M1772" s="151"/>
      <c r="N1772" s="151"/>
      <c r="O1772" s="151"/>
      <c r="P1772" s="209"/>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399999999999999">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1"/>
      <c r="L1773" s="151"/>
      <c r="M1773" s="151"/>
      <c r="N1773" s="151"/>
      <c r="O1773" s="151"/>
      <c r="P1773" s="209"/>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399999999999999">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1"/>
      <c r="L1774" s="151"/>
      <c r="M1774" s="151"/>
      <c r="N1774" s="151"/>
      <c r="O1774" s="151"/>
      <c r="P1774" s="209"/>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399999999999999">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1"/>
      <c r="L1775" s="151"/>
      <c r="M1775" s="151"/>
      <c r="N1775" s="151"/>
      <c r="O1775" s="151"/>
      <c r="P1775" s="209"/>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399999999999999">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1"/>
      <c r="L1776" s="151"/>
      <c r="M1776" s="151"/>
      <c r="N1776" s="151"/>
      <c r="O1776" s="151"/>
      <c r="P1776" s="209"/>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399999999999999">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1"/>
      <c r="L1777" s="151"/>
      <c r="M1777" s="151"/>
      <c r="N1777" s="151"/>
      <c r="O1777" s="151"/>
      <c r="P1777" s="209"/>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399999999999999">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1"/>
      <c r="L1778" s="151"/>
      <c r="M1778" s="151"/>
      <c r="N1778" s="151"/>
      <c r="O1778" s="151"/>
      <c r="P1778" s="209"/>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399999999999999">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1"/>
      <c r="L1779" s="151"/>
      <c r="M1779" s="151"/>
      <c r="N1779" s="151"/>
      <c r="O1779" s="151"/>
      <c r="P1779" s="209"/>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399999999999999">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1"/>
      <c r="L1780" s="151"/>
      <c r="M1780" s="151"/>
      <c r="N1780" s="151"/>
      <c r="O1780" s="151"/>
      <c r="P1780" s="209"/>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399999999999999">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1"/>
      <c r="L1781" s="151"/>
      <c r="M1781" s="151"/>
      <c r="N1781" s="151"/>
      <c r="O1781" s="151"/>
      <c r="P1781" s="209"/>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399999999999999">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1"/>
      <c r="L1782" s="151"/>
      <c r="M1782" s="151"/>
      <c r="N1782" s="151"/>
      <c r="O1782" s="151"/>
      <c r="P1782" s="209"/>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399999999999999">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1"/>
      <c r="L1783" s="151"/>
      <c r="M1783" s="151"/>
      <c r="N1783" s="151"/>
      <c r="O1783" s="151"/>
      <c r="P1783" s="209"/>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399999999999999">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1"/>
      <c r="L1784" s="151"/>
      <c r="M1784" s="151"/>
      <c r="N1784" s="151"/>
      <c r="O1784" s="151"/>
      <c r="P1784" s="209"/>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399999999999999">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1"/>
      <c r="L1785" s="151"/>
      <c r="M1785" s="151"/>
      <c r="N1785" s="151"/>
      <c r="O1785" s="151"/>
      <c r="P1785" s="209"/>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399999999999999">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1"/>
      <c r="L1786" s="151"/>
      <c r="M1786" s="151"/>
      <c r="N1786" s="151"/>
      <c r="O1786" s="151"/>
      <c r="P1786" s="209"/>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399999999999999">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1"/>
      <c r="L1787" s="151"/>
      <c r="M1787" s="151"/>
      <c r="N1787" s="151"/>
      <c r="O1787" s="151"/>
      <c r="P1787" s="209"/>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399999999999999">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1"/>
      <c r="L1788" s="151"/>
      <c r="M1788" s="151"/>
      <c r="N1788" s="151"/>
      <c r="O1788" s="151"/>
      <c r="P1788" s="209"/>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399999999999999">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1"/>
      <c r="L1789" s="151"/>
      <c r="M1789" s="151"/>
      <c r="N1789" s="151"/>
      <c r="O1789" s="151"/>
      <c r="P1789" s="209"/>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399999999999999">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1"/>
      <c r="L1790" s="151"/>
      <c r="M1790" s="151"/>
      <c r="N1790" s="151"/>
      <c r="O1790" s="151"/>
      <c r="P1790" s="209"/>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399999999999999">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1"/>
      <c r="L1791" s="151"/>
      <c r="M1791" s="151"/>
      <c r="N1791" s="151"/>
      <c r="O1791" s="151"/>
      <c r="P1791" s="209"/>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399999999999999">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1"/>
      <c r="L1792" s="151"/>
      <c r="M1792" s="151"/>
      <c r="N1792" s="151"/>
      <c r="O1792" s="151"/>
      <c r="P1792" s="209"/>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399999999999999">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1"/>
      <c r="L1793" s="151"/>
      <c r="M1793" s="151"/>
      <c r="N1793" s="151"/>
      <c r="O1793" s="151"/>
      <c r="P1793" s="209"/>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399999999999999">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1"/>
      <c r="L1794" s="151"/>
      <c r="M1794" s="151"/>
      <c r="N1794" s="151"/>
      <c r="O1794" s="151"/>
      <c r="P1794" s="209"/>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399999999999999">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1"/>
      <c r="L1795" s="151"/>
      <c r="M1795" s="151"/>
      <c r="N1795" s="151"/>
      <c r="O1795" s="151"/>
      <c r="P1795" s="209"/>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399999999999999">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1"/>
      <c r="L1796" s="151"/>
      <c r="M1796" s="151"/>
      <c r="N1796" s="151"/>
      <c r="O1796" s="151"/>
      <c r="P1796" s="209"/>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399999999999999">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1"/>
      <c r="L1797" s="151"/>
      <c r="M1797" s="151"/>
      <c r="N1797" s="151"/>
      <c r="O1797" s="151"/>
      <c r="P1797" s="209"/>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399999999999999">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1"/>
      <c r="L1798" s="151"/>
      <c r="M1798" s="151"/>
      <c r="N1798" s="151"/>
      <c r="O1798" s="151"/>
      <c r="P1798" s="209"/>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399999999999999">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1"/>
      <c r="L1799" s="151"/>
      <c r="M1799" s="151"/>
      <c r="N1799" s="151"/>
      <c r="O1799" s="151"/>
      <c r="P1799" s="209"/>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399999999999999">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1"/>
      <c r="L1800" s="151"/>
      <c r="M1800" s="151"/>
      <c r="N1800" s="151"/>
      <c r="O1800" s="151"/>
      <c r="P1800" s="209"/>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399999999999999">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1"/>
      <c r="L1801" s="151"/>
      <c r="M1801" s="151"/>
      <c r="N1801" s="151"/>
      <c r="O1801" s="151"/>
      <c r="P1801" s="209"/>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399999999999999">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1"/>
      <c r="L1802" s="151"/>
      <c r="M1802" s="151"/>
      <c r="N1802" s="151"/>
      <c r="O1802" s="151"/>
      <c r="P1802" s="209"/>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399999999999999">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1"/>
      <c r="L1803" s="151"/>
      <c r="M1803" s="151"/>
      <c r="N1803" s="151"/>
      <c r="O1803" s="151"/>
      <c r="P1803" s="209"/>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399999999999999">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1"/>
      <c r="L1804" s="151"/>
      <c r="M1804" s="151"/>
      <c r="N1804" s="151"/>
      <c r="O1804" s="151"/>
      <c r="P1804" s="209"/>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399999999999999">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1"/>
      <c r="L1805" s="151"/>
      <c r="M1805" s="151"/>
      <c r="N1805" s="151"/>
      <c r="O1805" s="151"/>
      <c r="P1805" s="209"/>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399999999999999">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1"/>
      <c r="L1806" s="151"/>
      <c r="M1806" s="151"/>
      <c r="N1806" s="151"/>
      <c r="O1806" s="151"/>
      <c r="P1806" s="209"/>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399999999999999">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1"/>
      <c r="L1807" s="151"/>
      <c r="M1807" s="151"/>
      <c r="N1807" s="151"/>
      <c r="O1807" s="151"/>
      <c r="P1807" s="209"/>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399999999999999">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1"/>
      <c r="L1808" s="151"/>
      <c r="M1808" s="151"/>
      <c r="N1808" s="151"/>
      <c r="O1808" s="151"/>
      <c r="P1808" s="209"/>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399999999999999">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1"/>
      <c r="L1809" s="151"/>
      <c r="M1809" s="151"/>
      <c r="N1809" s="151"/>
      <c r="O1809" s="151"/>
      <c r="P1809" s="209"/>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399999999999999">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1"/>
      <c r="L1810" s="151"/>
      <c r="M1810" s="151"/>
      <c r="N1810" s="151"/>
      <c r="O1810" s="151"/>
      <c r="P1810" s="209"/>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399999999999999">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1"/>
      <c r="L1811" s="151"/>
      <c r="M1811" s="151"/>
      <c r="N1811" s="151"/>
      <c r="O1811" s="151"/>
      <c r="P1811" s="209"/>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399999999999999">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1"/>
      <c r="L1812" s="151"/>
      <c r="M1812" s="151"/>
      <c r="N1812" s="151"/>
      <c r="O1812" s="151"/>
      <c r="P1812" s="209"/>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399999999999999">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1"/>
      <c r="L1813" s="151"/>
      <c r="M1813" s="151"/>
      <c r="N1813" s="151"/>
      <c r="O1813" s="151"/>
      <c r="P1813" s="209"/>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399999999999999">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1"/>
      <c r="L1814" s="151"/>
      <c r="M1814" s="151"/>
      <c r="N1814" s="151"/>
      <c r="O1814" s="151"/>
      <c r="P1814" s="209"/>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399999999999999">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1"/>
      <c r="L1815" s="151"/>
      <c r="M1815" s="151"/>
      <c r="N1815" s="151"/>
      <c r="O1815" s="151"/>
      <c r="P1815" s="209"/>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399999999999999">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1"/>
      <c r="L1816" s="151"/>
      <c r="M1816" s="151"/>
      <c r="N1816" s="151"/>
      <c r="O1816" s="151"/>
      <c r="P1816" s="209"/>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399999999999999">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1"/>
      <c r="L1817" s="151"/>
      <c r="M1817" s="151"/>
      <c r="N1817" s="151"/>
      <c r="O1817" s="151"/>
      <c r="P1817" s="209"/>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399999999999999">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1"/>
      <c r="L1818" s="151"/>
      <c r="M1818" s="151"/>
      <c r="N1818" s="151"/>
      <c r="O1818" s="151"/>
      <c r="P1818" s="209"/>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399999999999999">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1"/>
      <c r="L1819" s="151"/>
      <c r="M1819" s="151"/>
      <c r="N1819" s="151"/>
      <c r="O1819" s="151"/>
      <c r="P1819" s="209"/>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399999999999999">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1"/>
      <c r="L1820" s="151"/>
      <c r="M1820" s="151"/>
      <c r="N1820" s="151"/>
      <c r="O1820" s="151"/>
      <c r="P1820" s="209"/>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399999999999999">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1"/>
      <c r="L1821" s="151"/>
      <c r="M1821" s="151"/>
      <c r="N1821" s="151"/>
      <c r="O1821" s="151"/>
      <c r="P1821" s="209"/>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399999999999999">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1"/>
      <c r="L1822" s="151"/>
      <c r="M1822" s="151"/>
      <c r="N1822" s="151"/>
      <c r="O1822" s="151"/>
      <c r="P1822" s="209"/>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399999999999999">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1"/>
      <c r="L1823" s="151"/>
      <c r="M1823" s="151"/>
      <c r="N1823" s="151"/>
      <c r="O1823" s="151"/>
      <c r="P1823" s="209"/>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399999999999999">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1"/>
      <c r="L1824" s="151"/>
      <c r="M1824" s="151"/>
      <c r="N1824" s="151"/>
      <c r="O1824" s="151"/>
      <c r="P1824" s="209"/>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399999999999999">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1"/>
      <c r="L1825" s="151"/>
      <c r="M1825" s="151"/>
      <c r="N1825" s="151"/>
      <c r="O1825" s="151"/>
      <c r="P1825" s="209"/>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399999999999999">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1"/>
      <c r="L1826" s="151"/>
      <c r="M1826" s="151"/>
      <c r="N1826" s="151"/>
      <c r="O1826" s="151"/>
      <c r="P1826" s="209"/>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399999999999999">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1"/>
      <c r="L1827" s="151"/>
      <c r="M1827" s="151"/>
      <c r="N1827" s="151"/>
      <c r="O1827" s="151"/>
      <c r="P1827" s="209"/>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399999999999999">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1"/>
      <c r="L1828" s="151"/>
      <c r="M1828" s="151"/>
      <c r="N1828" s="151"/>
      <c r="O1828" s="151"/>
      <c r="P1828" s="209"/>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399999999999999">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1"/>
      <c r="L1829" s="151"/>
      <c r="M1829" s="151"/>
      <c r="N1829" s="151"/>
      <c r="O1829" s="151"/>
      <c r="P1829" s="209"/>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399999999999999">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1"/>
      <c r="L1830" s="151"/>
      <c r="M1830" s="151"/>
      <c r="N1830" s="151"/>
      <c r="O1830" s="151"/>
      <c r="P1830" s="209"/>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399999999999999">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1"/>
      <c r="L1831" s="151"/>
      <c r="M1831" s="151"/>
      <c r="N1831" s="151"/>
      <c r="O1831" s="151"/>
      <c r="P1831" s="209"/>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399999999999999">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1"/>
      <c r="L1832" s="151"/>
      <c r="M1832" s="151"/>
      <c r="N1832" s="151"/>
      <c r="O1832" s="151"/>
      <c r="P1832" s="209"/>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399999999999999">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1"/>
      <c r="L1833" s="151"/>
      <c r="M1833" s="151"/>
      <c r="N1833" s="151"/>
      <c r="O1833" s="151"/>
      <c r="P1833" s="209"/>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399999999999999">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1"/>
      <c r="L1834" s="151"/>
      <c r="M1834" s="151"/>
      <c r="N1834" s="151"/>
      <c r="O1834" s="151"/>
      <c r="P1834" s="209"/>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399999999999999">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1"/>
      <c r="L1835" s="151"/>
      <c r="M1835" s="151"/>
      <c r="N1835" s="151"/>
      <c r="O1835" s="151"/>
      <c r="P1835" s="209"/>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399999999999999">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1"/>
      <c r="L1836" s="151"/>
      <c r="M1836" s="151"/>
      <c r="N1836" s="151"/>
      <c r="O1836" s="151"/>
      <c r="P1836" s="209"/>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399999999999999">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1"/>
      <c r="L1837" s="151"/>
      <c r="M1837" s="151"/>
      <c r="N1837" s="151"/>
      <c r="O1837" s="151"/>
      <c r="P1837" s="209"/>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399999999999999">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1"/>
      <c r="L1838" s="151"/>
      <c r="M1838" s="151"/>
      <c r="N1838" s="151"/>
      <c r="O1838" s="151"/>
      <c r="P1838" s="209"/>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399999999999999">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1"/>
      <c r="L1839" s="151"/>
      <c r="M1839" s="151"/>
      <c r="N1839" s="151"/>
      <c r="O1839" s="151"/>
      <c r="P1839" s="209"/>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399999999999999">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1"/>
      <c r="L1840" s="151"/>
      <c r="M1840" s="151"/>
      <c r="N1840" s="151"/>
      <c r="O1840" s="151"/>
      <c r="P1840" s="209"/>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399999999999999">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1"/>
      <c r="L1841" s="151"/>
      <c r="M1841" s="151"/>
      <c r="N1841" s="151"/>
      <c r="O1841" s="151"/>
      <c r="P1841" s="209"/>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399999999999999">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1"/>
      <c r="L1842" s="151"/>
      <c r="M1842" s="151"/>
      <c r="N1842" s="151"/>
      <c r="O1842" s="151"/>
      <c r="P1842" s="209"/>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399999999999999">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1"/>
      <c r="L1843" s="151"/>
      <c r="M1843" s="151"/>
      <c r="N1843" s="151"/>
      <c r="O1843" s="151"/>
      <c r="P1843" s="209"/>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399999999999999">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1"/>
      <c r="L1844" s="151"/>
      <c r="M1844" s="151"/>
      <c r="N1844" s="151"/>
      <c r="O1844" s="151"/>
      <c r="P1844" s="209"/>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399999999999999">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1"/>
      <c r="L1845" s="151"/>
      <c r="M1845" s="151"/>
      <c r="N1845" s="151"/>
      <c r="O1845" s="151"/>
      <c r="P1845" s="209"/>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399999999999999">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1"/>
      <c r="L1846" s="151"/>
      <c r="M1846" s="151"/>
      <c r="N1846" s="151"/>
      <c r="O1846" s="151"/>
      <c r="P1846" s="209"/>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399999999999999">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1"/>
      <c r="L1847" s="151"/>
      <c r="M1847" s="151"/>
      <c r="N1847" s="151"/>
      <c r="O1847" s="151"/>
      <c r="P1847" s="209"/>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399999999999999">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1"/>
      <c r="L1848" s="151"/>
      <c r="M1848" s="151"/>
      <c r="N1848" s="151"/>
      <c r="O1848" s="151"/>
      <c r="P1848" s="209"/>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399999999999999">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1"/>
      <c r="L1849" s="151"/>
      <c r="M1849" s="151"/>
      <c r="N1849" s="151"/>
      <c r="O1849" s="151"/>
      <c r="P1849" s="209"/>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399999999999999">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1"/>
      <c r="L1850" s="151"/>
      <c r="M1850" s="151"/>
      <c r="N1850" s="151"/>
      <c r="O1850" s="151"/>
      <c r="P1850" s="209"/>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399999999999999">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1"/>
      <c r="L1851" s="151"/>
      <c r="M1851" s="151"/>
      <c r="N1851" s="151"/>
      <c r="O1851" s="151"/>
      <c r="P1851" s="209"/>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399999999999999">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1"/>
      <c r="L1852" s="151"/>
      <c r="M1852" s="151"/>
      <c r="N1852" s="151"/>
      <c r="O1852" s="151"/>
      <c r="P1852" s="209"/>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399999999999999">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1"/>
      <c r="L1853" s="151"/>
      <c r="M1853" s="151"/>
      <c r="N1853" s="151"/>
      <c r="O1853" s="151"/>
      <c r="P1853" s="209"/>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399999999999999">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1"/>
      <c r="L1854" s="151"/>
      <c r="M1854" s="151"/>
      <c r="N1854" s="151"/>
      <c r="O1854" s="151"/>
      <c r="P1854" s="209"/>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399999999999999">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1"/>
      <c r="L1855" s="151"/>
      <c r="M1855" s="151"/>
      <c r="N1855" s="151"/>
      <c r="O1855" s="151"/>
      <c r="P1855" s="209"/>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399999999999999">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1"/>
      <c r="L1856" s="151"/>
      <c r="M1856" s="151"/>
      <c r="N1856" s="151"/>
      <c r="O1856" s="151"/>
      <c r="P1856" s="209"/>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399999999999999">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1"/>
      <c r="L1857" s="151"/>
      <c r="M1857" s="151"/>
      <c r="N1857" s="151"/>
      <c r="O1857" s="151"/>
      <c r="P1857" s="209"/>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399999999999999">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1"/>
      <c r="L1858" s="151"/>
      <c r="M1858" s="151"/>
      <c r="N1858" s="151"/>
      <c r="O1858" s="151"/>
      <c r="P1858" s="209"/>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399999999999999">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1"/>
      <c r="L1859" s="151"/>
      <c r="M1859" s="151"/>
      <c r="N1859" s="151"/>
      <c r="O1859" s="151"/>
      <c r="P1859" s="209"/>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399999999999999">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1"/>
      <c r="L1860" s="151"/>
      <c r="M1860" s="151"/>
      <c r="N1860" s="151"/>
      <c r="O1860" s="151"/>
      <c r="P1860" s="209"/>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399999999999999">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1"/>
      <c r="L1861" s="151"/>
      <c r="M1861" s="151"/>
      <c r="N1861" s="151"/>
      <c r="O1861" s="151"/>
      <c r="P1861" s="209"/>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399999999999999">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1"/>
      <c r="L1862" s="151"/>
      <c r="M1862" s="151"/>
      <c r="N1862" s="151"/>
      <c r="O1862" s="151"/>
      <c r="P1862" s="209"/>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399999999999999">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1"/>
      <c r="L1863" s="151"/>
      <c r="M1863" s="151"/>
      <c r="N1863" s="151"/>
      <c r="O1863" s="151"/>
      <c r="P1863" s="209"/>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399999999999999">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1"/>
      <c r="L1864" s="151"/>
      <c r="M1864" s="151"/>
      <c r="N1864" s="151"/>
      <c r="O1864" s="151"/>
      <c r="P1864" s="209"/>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399999999999999">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1"/>
      <c r="L1865" s="151"/>
      <c r="M1865" s="151"/>
      <c r="N1865" s="151"/>
      <c r="O1865" s="151"/>
      <c r="P1865" s="209"/>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399999999999999">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1"/>
      <c r="L1866" s="151"/>
      <c r="M1866" s="151"/>
      <c r="N1866" s="151"/>
      <c r="O1866" s="151"/>
      <c r="P1866" s="209"/>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399999999999999">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1"/>
      <c r="L1867" s="151"/>
      <c r="M1867" s="151"/>
      <c r="N1867" s="151"/>
      <c r="O1867" s="151"/>
      <c r="P1867" s="209"/>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399999999999999">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1"/>
      <c r="L1868" s="151"/>
      <c r="M1868" s="151"/>
      <c r="N1868" s="151"/>
      <c r="O1868" s="151"/>
      <c r="P1868" s="209"/>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399999999999999">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1"/>
      <c r="L1869" s="151"/>
      <c r="M1869" s="151"/>
      <c r="N1869" s="151"/>
      <c r="O1869" s="151"/>
      <c r="P1869" s="209"/>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399999999999999">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1"/>
      <c r="L1870" s="151"/>
      <c r="M1870" s="151"/>
      <c r="N1870" s="151"/>
      <c r="O1870" s="151"/>
      <c r="P1870" s="209"/>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399999999999999">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1"/>
      <c r="L1871" s="151"/>
      <c r="M1871" s="151"/>
      <c r="N1871" s="151"/>
      <c r="O1871" s="151"/>
      <c r="P1871" s="209"/>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399999999999999">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1"/>
      <c r="L1872" s="151"/>
      <c r="M1872" s="151"/>
      <c r="N1872" s="151"/>
      <c r="O1872" s="151"/>
      <c r="P1872" s="209"/>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399999999999999">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1"/>
      <c r="L1873" s="151"/>
      <c r="M1873" s="151"/>
      <c r="N1873" s="151"/>
      <c r="O1873" s="151"/>
      <c r="P1873" s="209"/>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399999999999999">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1"/>
      <c r="L1874" s="151"/>
      <c r="M1874" s="151"/>
      <c r="N1874" s="151"/>
      <c r="O1874" s="151"/>
      <c r="P1874" s="209"/>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399999999999999">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1"/>
      <c r="L1875" s="151"/>
      <c r="M1875" s="151"/>
      <c r="N1875" s="151"/>
      <c r="O1875" s="151"/>
      <c r="P1875" s="209"/>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399999999999999">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1"/>
      <c r="L1876" s="151"/>
      <c r="M1876" s="151"/>
      <c r="N1876" s="151"/>
      <c r="O1876" s="151"/>
      <c r="P1876" s="209"/>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399999999999999">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1"/>
      <c r="L1877" s="151"/>
      <c r="M1877" s="151"/>
      <c r="N1877" s="151"/>
      <c r="O1877" s="151"/>
      <c r="P1877" s="209"/>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399999999999999">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1"/>
      <c r="L1878" s="151"/>
      <c r="M1878" s="151"/>
      <c r="N1878" s="151"/>
      <c r="O1878" s="151"/>
      <c r="P1878" s="209"/>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399999999999999">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1"/>
      <c r="L1879" s="151"/>
      <c r="M1879" s="151"/>
      <c r="N1879" s="151"/>
      <c r="O1879" s="151"/>
      <c r="P1879" s="209"/>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399999999999999">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1"/>
      <c r="L1880" s="151"/>
      <c r="M1880" s="151"/>
      <c r="N1880" s="151"/>
      <c r="O1880" s="151"/>
      <c r="P1880" s="209"/>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399999999999999">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1"/>
      <c r="L1881" s="151"/>
      <c r="M1881" s="151"/>
      <c r="N1881" s="151"/>
      <c r="O1881" s="151"/>
      <c r="P1881" s="209"/>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399999999999999">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1"/>
      <c r="L1882" s="151"/>
      <c r="M1882" s="151"/>
      <c r="N1882" s="151"/>
      <c r="O1882" s="151"/>
      <c r="P1882" s="209"/>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399999999999999">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1"/>
      <c r="L1883" s="151"/>
      <c r="M1883" s="151"/>
      <c r="N1883" s="151"/>
      <c r="O1883" s="151"/>
      <c r="P1883" s="209"/>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399999999999999">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1"/>
      <c r="L1884" s="151"/>
      <c r="M1884" s="151"/>
      <c r="N1884" s="151"/>
      <c r="O1884" s="151"/>
      <c r="P1884" s="209"/>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399999999999999">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1"/>
      <c r="L1885" s="151"/>
      <c r="M1885" s="151"/>
      <c r="N1885" s="151"/>
      <c r="O1885" s="151"/>
      <c r="P1885" s="209"/>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399999999999999">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1"/>
      <c r="L1886" s="151"/>
      <c r="M1886" s="151"/>
      <c r="N1886" s="151"/>
      <c r="O1886" s="151"/>
      <c r="P1886" s="209"/>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399999999999999">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1"/>
      <c r="L1887" s="151"/>
      <c r="M1887" s="151"/>
      <c r="N1887" s="151"/>
      <c r="O1887" s="151"/>
      <c r="P1887" s="209"/>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399999999999999">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1"/>
      <c r="L1888" s="151"/>
      <c r="M1888" s="151"/>
      <c r="N1888" s="151"/>
      <c r="O1888" s="151"/>
      <c r="P1888" s="209"/>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399999999999999">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1"/>
      <c r="L1889" s="151"/>
      <c r="M1889" s="151"/>
      <c r="N1889" s="151"/>
      <c r="O1889" s="151"/>
      <c r="P1889" s="209"/>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399999999999999">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1"/>
      <c r="L1890" s="151"/>
      <c r="M1890" s="151"/>
      <c r="N1890" s="151"/>
      <c r="O1890" s="151"/>
      <c r="P1890" s="209"/>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399999999999999">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1"/>
      <c r="L1891" s="151"/>
      <c r="M1891" s="151"/>
      <c r="N1891" s="151"/>
      <c r="O1891" s="151"/>
      <c r="P1891" s="209"/>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399999999999999">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1"/>
      <c r="L1892" s="151"/>
      <c r="M1892" s="151"/>
      <c r="N1892" s="151"/>
      <c r="O1892" s="151"/>
      <c r="P1892" s="209"/>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399999999999999">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1"/>
      <c r="L1893" s="151"/>
      <c r="M1893" s="151"/>
      <c r="N1893" s="151"/>
      <c r="O1893" s="151"/>
      <c r="P1893" s="209"/>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399999999999999">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1"/>
      <c r="L1894" s="151"/>
      <c r="M1894" s="151"/>
      <c r="N1894" s="151"/>
      <c r="O1894" s="151"/>
      <c r="P1894" s="209"/>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399999999999999">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1"/>
      <c r="L1895" s="151"/>
      <c r="M1895" s="151"/>
      <c r="N1895" s="151"/>
      <c r="O1895" s="151"/>
      <c r="P1895" s="209"/>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399999999999999">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1"/>
      <c r="L1896" s="151"/>
      <c r="M1896" s="151"/>
      <c r="N1896" s="151"/>
      <c r="O1896" s="151"/>
      <c r="P1896" s="209"/>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399999999999999">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1"/>
      <c r="L1897" s="151"/>
      <c r="M1897" s="151"/>
      <c r="N1897" s="151"/>
      <c r="O1897" s="151"/>
      <c r="P1897" s="209"/>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399999999999999">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1"/>
      <c r="L1898" s="151"/>
      <c r="M1898" s="151"/>
      <c r="N1898" s="151"/>
      <c r="O1898" s="151"/>
      <c r="P1898" s="209"/>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399999999999999">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1"/>
      <c r="L1899" s="151"/>
      <c r="M1899" s="151"/>
      <c r="N1899" s="151"/>
      <c r="O1899" s="151"/>
      <c r="P1899" s="209"/>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399999999999999">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1"/>
      <c r="L1900" s="151"/>
      <c r="M1900" s="151"/>
      <c r="N1900" s="151"/>
      <c r="O1900" s="151"/>
      <c r="P1900" s="209"/>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399999999999999">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1"/>
      <c r="L1901" s="151"/>
      <c r="M1901" s="151"/>
      <c r="N1901" s="151"/>
      <c r="O1901" s="151"/>
      <c r="P1901" s="209"/>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399999999999999">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1"/>
      <c r="L1902" s="151"/>
      <c r="M1902" s="151"/>
      <c r="N1902" s="151"/>
      <c r="O1902" s="151"/>
      <c r="P1902" s="209"/>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399999999999999">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1"/>
      <c r="L1903" s="151"/>
      <c r="M1903" s="151"/>
      <c r="N1903" s="151"/>
      <c r="O1903" s="151"/>
      <c r="P1903" s="209"/>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399999999999999">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1"/>
      <c r="L1904" s="151"/>
      <c r="M1904" s="151"/>
      <c r="N1904" s="151"/>
      <c r="O1904" s="151"/>
      <c r="P1904" s="209"/>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399999999999999">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1"/>
      <c r="L1905" s="151"/>
      <c r="M1905" s="151"/>
      <c r="N1905" s="151"/>
      <c r="O1905" s="151"/>
      <c r="P1905" s="209"/>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399999999999999">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1"/>
      <c r="L1906" s="151"/>
      <c r="M1906" s="151"/>
      <c r="N1906" s="151"/>
      <c r="O1906" s="151"/>
      <c r="P1906" s="209"/>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399999999999999">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1"/>
      <c r="L1907" s="151"/>
      <c r="M1907" s="151"/>
      <c r="N1907" s="151"/>
      <c r="O1907" s="151"/>
      <c r="P1907" s="209"/>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399999999999999">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1"/>
      <c r="L1908" s="151"/>
      <c r="M1908" s="151"/>
      <c r="N1908" s="151"/>
      <c r="O1908" s="151"/>
      <c r="P1908" s="209"/>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399999999999999">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1"/>
      <c r="L1909" s="151"/>
      <c r="M1909" s="151"/>
      <c r="N1909" s="151"/>
      <c r="O1909" s="151"/>
      <c r="P1909" s="209"/>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399999999999999">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1"/>
      <c r="L1910" s="151"/>
      <c r="M1910" s="151"/>
      <c r="N1910" s="151"/>
      <c r="O1910" s="151"/>
      <c r="P1910" s="209"/>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399999999999999">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1"/>
      <c r="L1911" s="151"/>
      <c r="M1911" s="151"/>
      <c r="N1911" s="151"/>
      <c r="O1911" s="151"/>
      <c r="P1911" s="209"/>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399999999999999">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1"/>
      <c r="L1912" s="151"/>
      <c r="M1912" s="151"/>
      <c r="N1912" s="151"/>
      <c r="O1912" s="151"/>
      <c r="P1912" s="209"/>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399999999999999">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1"/>
      <c r="L1913" s="151"/>
      <c r="M1913" s="151"/>
      <c r="N1913" s="151"/>
      <c r="O1913" s="151"/>
      <c r="P1913" s="209"/>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399999999999999">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1"/>
      <c r="L1914" s="151"/>
      <c r="M1914" s="151"/>
      <c r="N1914" s="151"/>
      <c r="O1914" s="151"/>
      <c r="P1914" s="209"/>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399999999999999">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1"/>
      <c r="L1915" s="151"/>
      <c r="M1915" s="151"/>
      <c r="N1915" s="151"/>
      <c r="O1915" s="151"/>
      <c r="P1915" s="209"/>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399999999999999">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1"/>
      <c r="L1916" s="151"/>
      <c r="M1916" s="151"/>
      <c r="N1916" s="151"/>
      <c r="O1916" s="151"/>
      <c r="P1916" s="209"/>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399999999999999">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1"/>
      <c r="L1917" s="151"/>
      <c r="M1917" s="151"/>
      <c r="N1917" s="151"/>
      <c r="O1917" s="151"/>
      <c r="P1917" s="209"/>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399999999999999">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1"/>
      <c r="L1918" s="151"/>
      <c r="M1918" s="151"/>
      <c r="N1918" s="151"/>
      <c r="O1918" s="151"/>
      <c r="P1918" s="209"/>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399999999999999">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1"/>
      <c r="L1919" s="151"/>
      <c r="M1919" s="151"/>
      <c r="N1919" s="151"/>
      <c r="O1919" s="151"/>
      <c r="P1919" s="209"/>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399999999999999">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1"/>
      <c r="L1920" s="151"/>
      <c r="M1920" s="151"/>
      <c r="N1920" s="151"/>
      <c r="O1920" s="151"/>
      <c r="P1920" s="209"/>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399999999999999">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1"/>
      <c r="L1921" s="151"/>
      <c r="M1921" s="151"/>
      <c r="N1921" s="151"/>
      <c r="O1921" s="151"/>
      <c r="P1921" s="209"/>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399999999999999">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1"/>
      <c r="L1922" s="151"/>
      <c r="M1922" s="151"/>
      <c r="N1922" s="151"/>
      <c r="O1922" s="151"/>
      <c r="P1922" s="209"/>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399999999999999">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1"/>
      <c r="L1923" s="151"/>
      <c r="M1923" s="151"/>
      <c r="N1923" s="151"/>
      <c r="O1923" s="151"/>
      <c r="P1923" s="209"/>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399999999999999">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1"/>
      <c r="L1924" s="151"/>
      <c r="M1924" s="151"/>
      <c r="N1924" s="151"/>
      <c r="O1924" s="151"/>
      <c r="P1924" s="209"/>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399999999999999">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1"/>
      <c r="L1925" s="151"/>
      <c r="M1925" s="151"/>
      <c r="N1925" s="151"/>
      <c r="O1925" s="151"/>
      <c r="P1925" s="209"/>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399999999999999">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1"/>
      <c r="L1926" s="151"/>
      <c r="M1926" s="151"/>
      <c r="N1926" s="151"/>
      <c r="O1926" s="151"/>
      <c r="P1926" s="209"/>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399999999999999">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1"/>
      <c r="L1927" s="151"/>
      <c r="M1927" s="151"/>
      <c r="N1927" s="151"/>
      <c r="O1927" s="151"/>
      <c r="P1927" s="209"/>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399999999999999">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1"/>
      <c r="L1928" s="151"/>
      <c r="M1928" s="151"/>
      <c r="N1928" s="151"/>
      <c r="O1928" s="151"/>
      <c r="P1928" s="209"/>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399999999999999">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1"/>
      <c r="L1929" s="151"/>
      <c r="M1929" s="151"/>
      <c r="N1929" s="151"/>
      <c r="O1929" s="151"/>
      <c r="P1929" s="209"/>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399999999999999">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1"/>
      <c r="L1930" s="151"/>
      <c r="M1930" s="151"/>
      <c r="N1930" s="151"/>
      <c r="O1930" s="151"/>
      <c r="P1930" s="209"/>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399999999999999">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1"/>
      <c r="L1931" s="151"/>
      <c r="M1931" s="151"/>
      <c r="N1931" s="151"/>
      <c r="O1931" s="151"/>
      <c r="P1931" s="209"/>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399999999999999">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1"/>
      <c r="L1932" s="151"/>
      <c r="M1932" s="151"/>
      <c r="N1932" s="151"/>
      <c r="O1932" s="151"/>
      <c r="P1932" s="209"/>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399999999999999">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1"/>
      <c r="L1933" s="151"/>
      <c r="M1933" s="151"/>
      <c r="N1933" s="151"/>
      <c r="O1933" s="151"/>
      <c r="P1933" s="209"/>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399999999999999">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1"/>
      <c r="L1934" s="151"/>
      <c r="M1934" s="151"/>
      <c r="N1934" s="151"/>
      <c r="O1934" s="151"/>
      <c r="P1934" s="209"/>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399999999999999">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1"/>
      <c r="L1935" s="151"/>
      <c r="M1935" s="151"/>
      <c r="N1935" s="151"/>
      <c r="O1935" s="151"/>
      <c r="P1935" s="209"/>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399999999999999">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1"/>
      <c r="L1936" s="151"/>
      <c r="M1936" s="151"/>
      <c r="N1936" s="151"/>
      <c r="O1936" s="151"/>
      <c r="P1936" s="209"/>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399999999999999">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1"/>
      <c r="L1937" s="151"/>
      <c r="M1937" s="151"/>
      <c r="N1937" s="151"/>
      <c r="O1937" s="151"/>
      <c r="P1937" s="209"/>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399999999999999">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1"/>
      <c r="L1938" s="151"/>
      <c r="M1938" s="151"/>
      <c r="N1938" s="151"/>
      <c r="O1938" s="151"/>
      <c r="P1938" s="209"/>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399999999999999">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1"/>
      <c r="L1939" s="151"/>
      <c r="M1939" s="151"/>
      <c r="N1939" s="151"/>
      <c r="O1939" s="151"/>
      <c r="P1939" s="209"/>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399999999999999">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1"/>
      <c r="L1940" s="151"/>
      <c r="M1940" s="151"/>
      <c r="N1940" s="151"/>
      <c r="O1940" s="151"/>
      <c r="P1940" s="209"/>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399999999999999">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1"/>
      <c r="L1941" s="151"/>
      <c r="M1941" s="151"/>
      <c r="N1941" s="151"/>
      <c r="O1941" s="151"/>
      <c r="P1941" s="209"/>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399999999999999">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1"/>
      <c r="L1942" s="151"/>
      <c r="M1942" s="151"/>
      <c r="N1942" s="151"/>
      <c r="O1942" s="151"/>
      <c r="P1942" s="209"/>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399999999999999">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1"/>
      <c r="L1943" s="151"/>
      <c r="M1943" s="151"/>
      <c r="N1943" s="151"/>
      <c r="O1943" s="151"/>
      <c r="P1943" s="209"/>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399999999999999">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1"/>
      <c r="L1944" s="151"/>
      <c r="M1944" s="151"/>
      <c r="N1944" s="151"/>
      <c r="O1944" s="151"/>
      <c r="P1944" s="209"/>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399999999999999">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1"/>
      <c r="L1945" s="151"/>
      <c r="M1945" s="151"/>
      <c r="N1945" s="151"/>
      <c r="O1945" s="151"/>
      <c r="P1945" s="209"/>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399999999999999">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1"/>
      <c r="L1946" s="151"/>
      <c r="M1946" s="151"/>
      <c r="N1946" s="151"/>
      <c r="O1946" s="151"/>
      <c r="P1946" s="209"/>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399999999999999">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1"/>
      <c r="L1947" s="151"/>
      <c r="M1947" s="151"/>
      <c r="N1947" s="151"/>
      <c r="O1947" s="151"/>
      <c r="P1947" s="209"/>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399999999999999">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1"/>
      <c r="L1948" s="151"/>
      <c r="M1948" s="151"/>
      <c r="N1948" s="151"/>
      <c r="O1948" s="151"/>
      <c r="P1948" s="209"/>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399999999999999">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1"/>
      <c r="L1949" s="151"/>
      <c r="M1949" s="151"/>
      <c r="N1949" s="151"/>
      <c r="O1949" s="151"/>
      <c r="P1949" s="209"/>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399999999999999">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1"/>
      <c r="L1950" s="151"/>
      <c r="M1950" s="151"/>
      <c r="N1950" s="151"/>
      <c r="O1950" s="151"/>
      <c r="P1950" s="209"/>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399999999999999">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1"/>
      <c r="L1951" s="151"/>
      <c r="M1951" s="151"/>
      <c r="N1951" s="151"/>
      <c r="O1951" s="151"/>
      <c r="P1951" s="209"/>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399999999999999">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1"/>
      <c r="L1952" s="151"/>
      <c r="M1952" s="151"/>
      <c r="N1952" s="151"/>
      <c r="O1952" s="151"/>
      <c r="P1952" s="209"/>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399999999999999">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1"/>
      <c r="L1953" s="151"/>
      <c r="M1953" s="151"/>
      <c r="N1953" s="151"/>
      <c r="O1953" s="151"/>
      <c r="P1953" s="209"/>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399999999999999">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1"/>
      <c r="L1954" s="151"/>
      <c r="M1954" s="151"/>
      <c r="N1954" s="151"/>
      <c r="O1954" s="151"/>
      <c r="P1954" s="209"/>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399999999999999">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1"/>
      <c r="L1955" s="151"/>
      <c r="M1955" s="151"/>
      <c r="N1955" s="151"/>
      <c r="O1955" s="151"/>
      <c r="P1955" s="209"/>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399999999999999">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1"/>
      <c r="L1956" s="151"/>
      <c r="M1956" s="151"/>
      <c r="N1956" s="151"/>
      <c r="O1956" s="151"/>
      <c r="P1956" s="209"/>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399999999999999">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1"/>
      <c r="L1957" s="151"/>
      <c r="M1957" s="151"/>
      <c r="N1957" s="151"/>
      <c r="O1957" s="151"/>
      <c r="P1957" s="209"/>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399999999999999">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1"/>
      <c r="L1958" s="151"/>
      <c r="M1958" s="151"/>
      <c r="N1958" s="151"/>
      <c r="O1958" s="151"/>
      <c r="P1958" s="209"/>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399999999999999">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1"/>
      <c r="L1959" s="151"/>
      <c r="M1959" s="151"/>
      <c r="N1959" s="151"/>
      <c r="O1959" s="151"/>
      <c r="P1959" s="209"/>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399999999999999">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1"/>
      <c r="L1960" s="151"/>
      <c r="M1960" s="151"/>
      <c r="N1960" s="151"/>
      <c r="O1960" s="151"/>
      <c r="P1960" s="209"/>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399999999999999">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1"/>
      <c r="L1961" s="151"/>
      <c r="M1961" s="151"/>
      <c r="N1961" s="151"/>
      <c r="O1961" s="151"/>
      <c r="P1961" s="209"/>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399999999999999">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1"/>
      <c r="L1962" s="151"/>
      <c r="M1962" s="151"/>
      <c r="N1962" s="151"/>
      <c r="O1962" s="151"/>
      <c r="P1962" s="209"/>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399999999999999">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1"/>
      <c r="L1963" s="151"/>
      <c r="M1963" s="151"/>
      <c r="N1963" s="151"/>
      <c r="O1963" s="151"/>
      <c r="P1963" s="209"/>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399999999999999">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1"/>
      <c r="L1964" s="151"/>
      <c r="M1964" s="151"/>
      <c r="N1964" s="151"/>
      <c r="O1964" s="151"/>
      <c r="P1964" s="209"/>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399999999999999">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1"/>
      <c r="L1965" s="151"/>
      <c r="M1965" s="151"/>
      <c r="N1965" s="151"/>
      <c r="O1965" s="151"/>
      <c r="P1965" s="209"/>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399999999999999">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1"/>
      <c r="L1966" s="151"/>
      <c r="M1966" s="151"/>
      <c r="N1966" s="151"/>
      <c r="O1966" s="151"/>
      <c r="P1966" s="209"/>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399999999999999">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1"/>
      <c r="L1967" s="151"/>
      <c r="M1967" s="151"/>
      <c r="N1967" s="151"/>
      <c r="O1967" s="151"/>
      <c r="P1967" s="209"/>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399999999999999">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1"/>
      <c r="L1968" s="151"/>
      <c r="M1968" s="151"/>
      <c r="N1968" s="151"/>
      <c r="O1968" s="151"/>
      <c r="P1968" s="209"/>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399999999999999">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1"/>
      <c r="L1969" s="151"/>
      <c r="M1969" s="151"/>
      <c r="N1969" s="151"/>
      <c r="O1969" s="151"/>
      <c r="P1969" s="209"/>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399999999999999">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1"/>
      <c r="L1970" s="151"/>
      <c r="M1970" s="151"/>
      <c r="N1970" s="151"/>
      <c r="O1970" s="151"/>
      <c r="P1970" s="209"/>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399999999999999">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1"/>
      <c r="L1971" s="151"/>
      <c r="M1971" s="151"/>
      <c r="N1971" s="151"/>
      <c r="O1971" s="151"/>
      <c r="P1971" s="209"/>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399999999999999">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1"/>
      <c r="L1972" s="151"/>
      <c r="M1972" s="151"/>
      <c r="N1972" s="151"/>
      <c r="O1972" s="151"/>
      <c r="P1972" s="209"/>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399999999999999">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1"/>
      <c r="L1973" s="151"/>
      <c r="M1973" s="151"/>
      <c r="N1973" s="151"/>
      <c r="O1973" s="151"/>
      <c r="P1973" s="209"/>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399999999999999">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1"/>
      <c r="L1974" s="151"/>
      <c r="M1974" s="151"/>
      <c r="N1974" s="151"/>
      <c r="O1974" s="151"/>
      <c r="P1974" s="209"/>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399999999999999">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1"/>
      <c r="L1975" s="151"/>
      <c r="M1975" s="151"/>
      <c r="N1975" s="151"/>
      <c r="O1975" s="151"/>
      <c r="P1975" s="209"/>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399999999999999">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1"/>
      <c r="L1976" s="151"/>
      <c r="M1976" s="151"/>
      <c r="N1976" s="151"/>
      <c r="O1976" s="151"/>
      <c r="P1976" s="209"/>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399999999999999">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1"/>
      <c r="L1977" s="151"/>
      <c r="M1977" s="151"/>
      <c r="N1977" s="151"/>
      <c r="O1977" s="151"/>
      <c r="P1977" s="209"/>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399999999999999">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1"/>
      <c r="L1978" s="151"/>
      <c r="M1978" s="151"/>
      <c r="N1978" s="151"/>
      <c r="O1978" s="151"/>
      <c r="P1978" s="209"/>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399999999999999">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1"/>
      <c r="L1979" s="151"/>
      <c r="M1979" s="151"/>
      <c r="N1979" s="151"/>
      <c r="O1979" s="151"/>
      <c r="P1979" s="209"/>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399999999999999">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1"/>
      <c r="L1980" s="151"/>
      <c r="M1980" s="151"/>
      <c r="N1980" s="151"/>
      <c r="O1980" s="151"/>
      <c r="P1980" s="209"/>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399999999999999">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1"/>
      <c r="L1981" s="151"/>
      <c r="M1981" s="151"/>
      <c r="N1981" s="151"/>
      <c r="O1981" s="151"/>
      <c r="P1981" s="209"/>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399999999999999">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1"/>
      <c r="L1982" s="151"/>
      <c r="M1982" s="151"/>
      <c r="N1982" s="151"/>
      <c r="O1982" s="151"/>
      <c r="P1982" s="209"/>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399999999999999">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1"/>
      <c r="L1983" s="151"/>
      <c r="M1983" s="151"/>
      <c r="N1983" s="151"/>
      <c r="O1983" s="151"/>
      <c r="P1983" s="209"/>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399999999999999">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1"/>
      <c r="L1984" s="151"/>
      <c r="M1984" s="151"/>
      <c r="N1984" s="151"/>
      <c r="O1984" s="151"/>
      <c r="P1984" s="209"/>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399999999999999">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1"/>
      <c r="L1985" s="151"/>
      <c r="M1985" s="151"/>
      <c r="N1985" s="151"/>
      <c r="O1985" s="151"/>
      <c r="P1985" s="209"/>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399999999999999">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1"/>
      <c r="L1986" s="151"/>
      <c r="M1986" s="151"/>
      <c r="N1986" s="151"/>
      <c r="O1986" s="151"/>
      <c r="P1986" s="209"/>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399999999999999">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1"/>
      <c r="L1987" s="151"/>
      <c r="M1987" s="151"/>
      <c r="N1987" s="151"/>
      <c r="O1987" s="151"/>
      <c r="P1987" s="209"/>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399999999999999">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1"/>
      <c r="L1988" s="151"/>
      <c r="M1988" s="151"/>
      <c r="N1988" s="151"/>
      <c r="O1988" s="151"/>
      <c r="P1988" s="209"/>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399999999999999">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1"/>
      <c r="L1989" s="151"/>
      <c r="M1989" s="151"/>
      <c r="N1989" s="151"/>
      <c r="O1989" s="151"/>
      <c r="P1989" s="209"/>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399999999999999">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1"/>
      <c r="L1990" s="151"/>
      <c r="M1990" s="151"/>
      <c r="N1990" s="151"/>
      <c r="O1990" s="151"/>
      <c r="P1990" s="209"/>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399999999999999">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1"/>
      <c r="L1991" s="151"/>
      <c r="M1991" s="151"/>
      <c r="N1991" s="151"/>
      <c r="O1991" s="151"/>
      <c r="P1991" s="209"/>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399999999999999">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1"/>
      <c r="L1992" s="151"/>
      <c r="M1992" s="151"/>
      <c r="N1992" s="151"/>
      <c r="O1992" s="151"/>
      <c r="P1992" s="209"/>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399999999999999">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1"/>
      <c r="L1993" s="151"/>
      <c r="M1993" s="151"/>
      <c r="N1993" s="151"/>
      <c r="O1993" s="151"/>
      <c r="P1993" s="209"/>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399999999999999">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1"/>
      <c r="L1994" s="151"/>
      <c r="M1994" s="151"/>
      <c r="N1994" s="151"/>
      <c r="O1994" s="151"/>
      <c r="P1994" s="209"/>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399999999999999">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1"/>
      <c r="L1995" s="151"/>
      <c r="M1995" s="151"/>
      <c r="N1995" s="151"/>
      <c r="O1995" s="151"/>
      <c r="P1995" s="209"/>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399999999999999">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1"/>
      <c r="L1996" s="151"/>
      <c r="M1996" s="151"/>
      <c r="N1996" s="151"/>
      <c r="O1996" s="151"/>
      <c r="P1996" s="209"/>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399999999999999">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1"/>
      <c r="L1997" s="151"/>
      <c r="M1997" s="151"/>
      <c r="N1997" s="151"/>
      <c r="O1997" s="151"/>
      <c r="P1997" s="209"/>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399999999999999">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1"/>
      <c r="L1998" s="151"/>
      <c r="M1998" s="151"/>
      <c r="N1998" s="151"/>
      <c r="O1998" s="151"/>
      <c r="P1998" s="209"/>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399999999999999">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1"/>
      <c r="L1999" s="151"/>
      <c r="M1999" s="151"/>
      <c r="N1999" s="151"/>
      <c r="O1999" s="151"/>
      <c r="P1999" s="209"/>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399999999999999">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1"/>
      <c r="L2000" s="151"/>
      <c r="M2000" s="151"/>
      <c r="N2000" s="151"/>
      <c r="O2000" s="151"/>
      <c r="P2000" s="209"/>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399999999999999">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1"/>
      <c r="L2001" s="151"/>
      <c r="M2001" s="151"/>
      <c r="N2001" s="151"/>
      <c r="O2001" s="151"/>
      <c r="P2001" s="209"/>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399999999999999">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1"/>
      <c r="L2002" s="151"/>
      <c r="M2002" s="151"/>
      <c r="N2002" s="151"/>
      <c r="O2002" s="151"/>
      <c r="P2002" s="209"/>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399999999999999">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1"/>
      <c r="L2003" s="151"/>
      <c r="M2003" s="151"/>
      <c r="N2003" s="151"/>
      <c r="O2003" s="151"/>
      <c r="P2003" s="209"/>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399999999999999">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1"/>
      <c r="L2004" s="151"/>
      <c r="M2004" s="151"/>
      <c r="N2004" s="151"/>
      <c r="O2004" s="151"/>
      <c r="P2004" s="209"/>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399999999999999">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1"/>
      <c r="L2005" s="151"/>
      <c r="M2005" s="151"/>
      <c r="N2005" s="151"/>
      <c r="O2005" s="151"/>
      <c r="P2005" s="209"/>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399999999999999">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1"/>
      <c r="L2006" s="151"/>
      <c r="M2006" s="151"/>
      <c r="N2006" s="151"/>
      <c r="O2006" s="151"/>
      <c r="P2006" s="209"/>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399999999999999">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1"/>
      <c r="L2007" s="151"/>
      <c r="M2007" s="151"/>
      <c r="N2007" s="151"/>
      <c r="O2007" s="151"/>
      <c r="P2007" s="209"/>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399999999999999">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1"/>
      <c r="L2008" s="151"/>
      <c r="M2008" s="151"/>
      <c r="N2008" s="151"/>
      <c r="O2008" s="151"/>
      <c r="P2008" s="209"/>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399999999999999">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1"/>
      <c r="L2009" s="151"/>
      <c r="M2009" s="151"/>
      <c r="N2009" s="151"/>
      <c r="O2009" s="151"/>
      <c r="P2009" s="209"/>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399999999999999">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1"/>
      <c r="L2010" s="151"/>
      <c r="M2010" s="151"/>
      <c r="N2010" s="151"/>
      <c r="O2010" s="151"/>
      <c r="P2010" s="209"/>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399999999999999">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1"/>
      <c r="L2011" s="151"/>
      <c r="M2011" s="151"/>
      <c r="N2011" s="151"/>
      <c r="O2011" s="151"/>
      <c r="P2011" s="209"/>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399999999999999">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1"/>
      <c r="L2012" s="151"/>
      <c r="M2012" s="151"/>
      <c r="N2012" s="151"/>
      <c r="O2012" s="151"/>
      <c r="P2012" s="209"/>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399999999999999">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1"/>
      <c r="L2013" s="151"/>
      <c r="M2013" s="151"/>
      <c r="N2013" s="151"/>
      <c r="O2013" s="151"/>
      <c r="P2013" s="209"/>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399999999999999">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1"/>
      <c r="L2014" s="151"/>
      <c r="M2014" s="151"/>
      <c r="N2014" s="151"/>
      <c r="O2014" s="151"/>
      <c r="P2014" s="209"/>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399999999999999">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1"/>
      <c r="L2015" s="151"/>
      <c r="M2015" s="151"/>
      <c r="N2015" s="151"/>
      <c r="O2015" s="151"/>
      <c r="P2015" s="209"/>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399999999999999">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1"/>
      <c r="L2016" s="151"/>
      <c r="M2016" s="151"/>
      <c r="N2016" s="151"/>
      <c r="O2016" s="151"/>
      <c r="P2016" s="209"/>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399999999999999">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1"/>
      <c r="L2017" s="151"/>
      <c r="M2017" s="151"/>
      <c r="N2017" s="151"/>
      <c r="O2017" s="151"/>
      <c r="P2017" s="209"/>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399999999999999">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1"/>
      <c r="L2018" s="151"/>
      <c r="M2018" s="151"/>
      <c r="N2018" s="151"/>
      <c r="O2018" s="151"/>
      <c r="P2018" s="209"/>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399999999999999">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1"/>
      <c r="L2019" s="151"/>
      <c r="M2019" s="151"/>
      <c r="N2019" s="151"/>
      <c r="O2019" s="151"/>
      <c r="P2019" s="209"/>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399999999999999">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1"/>
      <c r="L2020" s="151"/>
      <c r="M2020" s="151"/>
      <c r="N2020" s="151"/>
      <c r="O2020" s="151"/>
      <c r="P2020" s="209"/>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399999999999999">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1"/>
      <c r="L2021" s="151"/>
      <c r="M2021" s="151"/>
      <c r="N2021" s="151"/>
      <c r="O2021" s="151"/>
      <c r="P2021" s="209"/>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399999999999999">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1"/>
      <c r="L2022" s="151"/>
      <c r="M2022" s="151"/>
      <c r="N2022" s="151"/>
      <c r="O2022" s="151"/>
      <c r="P2022" s="209"/>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399999999999999">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1"/>
      <c r="L2023" s="151"/>
      <c r="M2023" s="151"/>
      <c r="N2023" s="151"/>
      <c r="O2023" s="151"/>
      <c r="P2023" s="209"/>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399999999999999">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1"/>
      <c r="L2024" s="151"/>
      <c r="M2024" s="151"/>
      <c r="N2024" s="151"/>
      <c r="O2024" s="151"/>
      <c r="P2024" s="209"/>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399999999999999">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1"/>
      <c r="L2025" s="151"/>
      <c r="M2025" s="151"/>
      <c r="N2025" s="151"/>
      <c r="O2025" s="151"/>
      <c r="P2025" s="209"/>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399999999999999">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1"/>
      <c r="L2026" s="151"/>
      <c r="M2026" s="151"/>
      <c r="N2026" s="151"/>
      <c r="O2026" s="151"/>
      <c r="P2026" s="209"/>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399999999999999">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1"/>
      <c r="L2027" s="151"/>
      <c r="M2027" s="151"/>
      <c r="N2027" s="151"/>
      <c r="O2027" s="151"/>
      <c r="P2027" s="209"/>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399999999999999">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1"/>
      <c r="L2028" s="151"/>
      <c r="M2028" s="151"/>
      <c r="N2028" s="151"/>
      <c r="O2028" s="151"/>
      <c r="P2028" s="209"/>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399999999999999">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1"/>
      <c r="L2029" s="151"/>
      <c r="M2029" s="151"/>
      <c r="N2029" s="151"/>
      <c r="O2029" s="151"/>
      <c r="P2029" s="209"/>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399999999999999">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1"/>
      <c r="L2030" s="151"/>
      <c r="M2030" s="151"/>
      <c r="N2030" s="151"/>
      <c r="O2030" s="151"/>
      <c r="P2030" s="209"/>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399999999999999">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1"/>
      <c r="L2031" s="151"/>
      <c r="M2031" s="151"/>
      <c r="N2031" s="151"/>
      <c r="O2031" s="151"/>
      <c r="P2031" s="209"/>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399999999999999">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1"/>
      <c r="L2032" s="151"/>
      <c r="M2032" s="151"/>
      <c r="N2032" s="151"/>
      <c r="O2032" s="151"/>
      <c r="P2032" s="209"/>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399999999999999">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1"/>
      <c r="L2033" s="151"/>
      <c r="M2033" s="151"/>
      <c r="N2033" s="151"/>
      <c r="O2033" s="151"/>
      <c r="P2033" s="209"/>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399999999999999">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1"/>
      <c r="L2034" s="151"/>
      <c r="M2034" s="151"/>
      <c r="N2034" s="151"/>
      <c r="O2034" s="151"/>
      <c r="P2034" s="209"/>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399999999999999">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1"/>
      <c r="L2035" s="151"/>
      <c r="M2035" s="151"/>
      <c r="N2035" s="151"/>
      <c r="O2035" s="151"/>
      <c r="P2035" s="209"/>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399999999999999">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1"/>
      <c r="L2036" s="151"/>
      <c r="M2036" s="151"/>
      <c r="N2036" s="151"/>
      <c r="O2036" s="151"/>
      <c r="P2036" s="209"/>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399999999999999">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1"/>
      <c r="L2037" s="151"/>
      <c r="M2037" s="151"/>
      <c r="N2037" s="151"/>
      <c r="O2037" s="151"/>
      <c r="P2037" s="209"/>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399999999999999">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1"/>
      <c r="L2038" s="151"/>
      <c r="M2038" s="151"/>
      <c r="N2038" s="151"/>
      <c r="O2038" s="151"/>
      <c r="P2038" s="209"/>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399999999999999">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1"/>
      <c r="L2039" s="151"/>
      <c r="M2039" s="151"/>
      <c r="N2039" s="151"/>
      <c r="O2039" s="151"/>
      <c r="P2039" s="209"/>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399999999999999">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1"/>
      <c r="L2040" s="151"/>
      <c r="M2040" s="151"/>
      <c r="N2040" s="151"/>
      <c r="O2040" s="151"/>
      <c r="P2040" s="209"/>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399999999999999">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1"/>
      <c r="L2041" s="151"/>
      <c r="M2041" s="151"/>
      <c r="N2041" s="151"/>
      <c r="O2041" s="151"/>
      <c r="P2041" s="209"/>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399999999999999">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1"/>
      <c r="L2042" s="151"/>
      <c r="M2042" s="151"/>
      <c r="N2042" s="151"/>
      <c r="O2042" s="151"/>
      <c r="P2042" s="209"/>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399999999999999">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1"/>
      <c r="L2043" s="151"/>
      <c r="M2043" s="151"/>
      <c r="N2043" s="151"/>
      <c r="O2043" s="151"/>
      <c r="P2043" s="209"/>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399999999999999">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1"/>
      <c r="L2044" s="151"/>
      <c r="M2044" s="151"/>
      <c r="N2044" s="151"/>
      <c r="O2044" s="151"/>
      <c r="P2044" s="209"/>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399999999999999">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1"/>
      <c r="L2045" s="151"/>
      <c r="M2045" s="151"/>
      <c r="N2045" s="151"/>
      <c r="O2045" s="151"/>
      <c r="P2045" s="209"/>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399999999999999">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1"/>
      <c r="L2046" s="151"/>
      <c r="M2046" s="151"/>
      <c r="N2046" s="151"/>
      <c r="O2046" s="151"/>
      <c r="P2046" s="209"/>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399999999999999">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1"/>
      <c r="L2047" s="151"/>
      <c r="M2047" s="151"/>
      <c r="N2047" s="151"/>
      <c r="O2047" s="151"/>
      <c r="P2047" s="209"/>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399999999999999">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1"/>
      <c r="L2048" s="151"/>
      <c r="M2048" s="151"/>
      <c r="N2048" s="151"/>
      <c r="O2048" s="151"/>
      <c r="P2048" s="209"/>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399999999999999">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1"/>
      <c r="L2049" s="151"/>
      <c r="M2049" s="151"/>
      <c r="N2049" s="151"/>
      <c r="O2049" s="151"/>
      <c r="P2049" s="209"/>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399999999999999">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1"/>
      <c r="L2050" s="151"/>
      <c r="M2050" s="151"/>
      <c r="N2050" s="151"/>
      <c r="O2050" s="151"/>
      <c r="P2050" s="209"/>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399999999999999">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1"/>
      <c r="L2051" s="151"/>
      <c r="M2051" s="151"/>
      <c r="N2051" s="151"/>
      <c r="O2051" s="151"/>
      <c r="P2051" s="209"/>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399999999999999">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1"/>
      <c r="L2052" s="151"/>
      <c r="M2052" s="151"/>
      <c r="N2052" s="151"/>
      <c r="O2052" s="151"/>
      <c r="P2052" s="209"/>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399999999999999">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1"/>
      <c r="L2053" s="151"/>
      <c r="M2053" s="151"/>
      <c r="N2053" s="151"/>
      <c r="O2053" s="151"/>
      <c r="P2053" s="209"/>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399999999999999">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1"/>
      <c r="L2054" s="151"/>
      <c r="M2054" s="151"/>
      <c r="N2054" s="151"/>
      <c r="O2054" s="151"/>
      <c r="P2054" s="209"/>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399999999999999">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1"/>
      <c r="L2055" s="151"/>
      <c r="M2055" s="151"/>
      <c r="N2055" s="151"/>
      <c r="O2055" s="151"/>
      <c r="P2055" s="209"/>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399999999999999">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1"/>
      <c r="L2056" s="151"/>
      <c r="M2056" s="151"/>
      <c r="N2056" s="151"/>
      <c r="O2056" s="151"/>
      <c r="P2056" s="209"/>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399999999999999">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1"/>
      <c r="L2057" s="151"/>
      <c r="M2057" s="151"/>
      <c r="N2057" s="151"/>
      <c r="O2057" s="151"/>
      <c r="P2057" s="209"/>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399999999999999">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1"/>
      <c r="L2058" s="151"/>
      <c r="M2058" s="151"/>
      <c r="N2058" s="151"/>
      <c r="O2058" s="151"/>
      <c r="P2058" s="209"/>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399999999999999">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1"/>
      <c r="L2059" s="151"/>
      <c r="M2059" s="151"/>
      <c r="N2059" s="151"/>
      <c r="O2059" s="151"/>
      <c r="P2059" s="209"/>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399999999999999">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1"/>
      <c r="L2060" s="151"/>
      <c r="M2060" s="151"/>
      <c r="N2060" s="151"/>
      <c r="O2060" s="151"/>
      <c r="P2060" s="209"/>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399999999999999">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1"/>
      <c r="L2061" s="151"/>
      <c r="M2061" s="151"/>
      <c r="N2061" s="151"/>
      <c r="O2061" s="151"/>
      <c r="P2061" s="209"/>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399999999999999">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1"/>
      <c r="L2062" s="151"/>
      <c r="M2062" s="151"/>
      <c r="N2062" s="151"/>
      <c r="O2062" s="151"/>
      <c r="P2062" s="209"/>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399999999999999">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1"/>
      <c r="L2063" s="151"/>
      <c r="M2063" s="151"/>
      <c r="N2063" s="151"/>
      <c r="O2063" s="151"/>
      <c r="P2063" s="209"/>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399999999999999">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1"/>
      <c r="L2064" s="151"/>
      <c r="M2064" s="151"/>
      <c r="N2064" s="151"/>
      <c r="O2064" s="151"/>
      <c r="P2064" s="209"/>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399999999999999">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1"/>
      <c r="L2065" s="151"/>
      <c r="M2065" s="151"/>
      <c r="N2065" s="151"/>
      <c r="O2065" s="151"/>
      <c r="P2065" s="209"/>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399999999999999">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1"/>
      <c r="L2066" s="151"/>
      <c r="M2066" s="151"/>
      <c r="N2066" s="151"/>
      <c r="O2066" s="151"/>
      <c r="P2066" s="209"/>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399999999999999">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1"/>
      <c r="L2067" s="151"/>
      <c r="M2067" s="151"/>
      <c r="N2067" s="151"/>
      <c r="O2067" s="151"/>
      <c r="P2067" s="209"/>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399999999999999">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1"/>
      <c r="L2068" s="151"/>
      <c r="M2068" s="151"/>
      <c r="N2068" s="151"/>
      <c r="O2068" s="151"/>
      <c r="P2068" s="209"/>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399999999999999">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1"/>
      <c r="L2069" s="151"/>
      <c r="M2069" s="151"/>
      <c r="N2069" s="151"/>
      <c r="O2069" s="151"/>
      <c r="P2069" s="209"/>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399999999999999">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1"/>
      <c r="L2070" s="151"/>
      <c r="M2070" s="151"/>
      <c r="N2070" s="151"/>
      <c r="O2070" s="151"/>
      <c r="P2070" s="209"/>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399999999999999">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1"/>
      <c r="L2071" s="151"/>
      <c r="M2071" s="151"/>
      <c r="N2071" s="151"/>
      <c r="O2071" s="151"/>
      <c r="P2071" s="209"/>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399999999999999">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1"/>
      <c r="L2072" s="151"/>
      <c r="M2072" s="151"/>
      <c r="N2072" s="151"/>
      <c r="O2072" s="151"/>
      <c r="P2072" s="209"/>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399999999999999">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1"/>
      <c r="L2073" s="151"/>
      <c r="M2073" s="151"/>
      <c r="N2073" s="151"/>
      <c r="O2073" s="151"/>
      <c r="P2073" s="209"/>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399999999999999">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1"/>
      <c r="L2074" s="151"/>
      <c r="M2074" s="151"/>
      <c r="N2074" s="151"/>
      <c r="O2074" s="151"/>
      <c r="P2074" s="209"/>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399999999999999">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1"/>
      <c r="L2075" s="151"/>
      <c r="M2075" s="151"/>
      <c r="N2075" s="151"/>
      <c r="O2075" s="151"/>
      <c r="P2075" s="209"/>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399999999999999">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1"/>
      <c r="L2076" s="151"/>
      <c r="M2076" s="151"/>
      <c r="N2076" s="151"/>
      <c r="O2076" s="151"/>
      <c r="P2076" s="209"/>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399999999999999">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1"/>
      <c r="L2077" s="151"/>
      <c r="M2077" s="151"/>
      <c r="N2077" s="151"/>
      <c r="O2077" s="151"/>
      <c r="P2077" s="209"/>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399999999999999">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1"/>
      <c r="L2078" s="151"/>
      <c r="M2078" s="151"/>
      <c r="N2078" s="151"/>
      <c r="O2078" s="151"/>
      <c r="P2078" s="209"/>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399999999999999">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1"/>
      <c r="L2079" s="151"/>
      <c r="M2079" s="151"/>
      <c r="N2079" s="151"/>
      <c r="O2079" s="151"/>
      <c r="P2079" s="209"/>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399999999999999">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1"/>
      <c r="L2080" s="151"/>
      <c r="M2080" s="151"/>
      <c r="N2080" s="151"/>
      <c r="O2080" s="151"/>
      <c r="P2080" s="209"/>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399999999999999">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1"/>
      <c r="L2081" s="151"/>
      <c r="M2081" s="151"/>
      <c r="N2081" s="151"/>
      <c r="O2081" s="151"/>
      <c r="P2081" s="209"/>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399999999999999">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1"/>
      <c r="L2082" s="151"/>
      <c r="M2082" s="151"/>
      <c r="N2082" s="151"/>
      <c r="O2082" s="151"/>
      <c r="P2082" s="209"/>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399999999999999">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1"/>
      <c r="L2083" s="151"/>
      <c r="M2083" s="151"/>
      <c r="N2083" s="151"/>
      <c r="O2083" s="151"/>
      <c r="P2083" s="209"/>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399999999999999">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1"/>
      <c r="L2084" s="151"/>
      <c r="M2084" s="151"/>
      <c r="N2084" s="151"/>
      <c r="O2084" s="151"/>
      <c r="P2084" s="209"/>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399999999999999">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1"/>
      <c r="L2085" s="151"/>
      <c r="M2085" s="151"/>
      <c r="N2085" s="151"/>
      <c r="O2085" s="151"/>
      <c r="P2085" s="209"/>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399999999999999">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1"/>
      <c r="L2086" s="151"/>
      <c r="M2086" s="151"/>
      <c r="N2086" s="151"/>
      <c r="O2086" s="151"/>
      <c r="P2086" s="209"/>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399999999999999">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1"/>
      <c r="L2087" s="151"/>
      <c r="M2087" s="151"/>
      <c r="N2087" s="151"/>
      <c r="O2087" s="151"/>
      <c r="P2087" s="209"/>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399999999999999">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1"/>
      <c r="L2088" s="151"/>
      <c r="M2088" s="151"/>
      <c r="N2088" s="151"/>
      <c r="O2088" s="151"/>
      <c r="P2088" s="209"/>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399999999999999">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1"/>
      <c r="L2089" s="151"/>
      <c r="M2089" s="151"/>
      <c r="N2089" s="151"/>
      <c r="O2089" s="151"/>
      <c r="P2089" s="209"/>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399999999999999">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1"/>
      <c r="L2090" s="151"/>
      <c r="M2090" s="151"/>
      <c r="N2090" s="151"/>
      <c r="O2090" s="151"/>
      <c r="P2090" s="209"/>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399999999999999">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1"/>
      <c r="L2091" s="151"/>
      <c r="M2091" s="151"/>
      <c r="N2091" s="151"/>
      <c r="O2091" s="151"/>
      <c r="P2091" s="209"/>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399999999999999">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1"/>
      <c r="L2092" s="151"/>
      <c r="M2092" s="151"/>
      <c r="N2092" s="151"/>
      <c r="O2092" s="151"/>
      <c r="P2092" s="209"/>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399999999999999">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1"/>
      <c r="L2093" s="151"/>
      <c r="M2093" s="151"/>
      <c r="N2093" s="151"/>
      <c r="O2093" s="151"/>
      <c r="P2093" s="209"/>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399999999999999">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1"/>
      <c r="L2094" s="151"/>
      <c r="M2094" s="151"/>
      <c r="N2094" s="151"/>
      <c r="O2094" s="151"/>
      <c r="P2094" s="209"/>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399999999999999">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1"/>
      <c r="L2095" s="151"/>
      <c r="M2095" s="151"/>
      <c r="N2095" s="151"/>
      <c r="O2095" s="151"/>
      <c r="P2095" s="209"/>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399999999999999">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1"/>
      <c r="L2096" s="151"/>
      <c r="M2096" s="151"/>
      <c r="N2096" s="151"/>
      <c r="O2096" s="151"/>
      <c r="P2096" s="209"/>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399999999999999">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1"/>
      <c r="L2097" s="151"/>
      <c r="M2097" s="151"/>
      <c r="N2097" s="151"/>
      <c r="O2097" s="151"/>
      <c r="P2097" s="209"/>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399999999999999">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1"/>
      <c r="L2098" s="151"/>
      <c r="M2098" s="151"/>
      <c r="N2098" s="151"/>
      <c r="O2098" s="151"/>
      <c r="P2098" s="209"/>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399999999999999">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1"/>
      <c r="L2099" s="151"/>
      <c r="M2099" s="151"/>
      <c r="N2099" s="151"/>
      <c r="O2099" s="151"/>
      <c r="P2099" s="209"/>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399999999999999">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1"/>
      <c r="L2100" s="151"/>
      <c r="M2100" s="151"/>
      <c r="N2100" s="151"/>
      <c r="O2100" s="151"/>
      <c r="P2100" s="209"/>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399999999999999">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1"/>
      <c r="L2101" s="151"/>
      <c r="M2101" s="151"/>
      <c r="N2101" s="151"/>
      <c r="O2101" s="151"/>
      <c r="P2101" s="209"/>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399999999999999">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1"/>
      <c r="L2102" s="151"/>
      <c r="M2102" s="151"/>
      <c r="N2102" s="151"/>
      <c r="O2102" s="151"/>
      <c r="P2102" s="209"/>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399999999999999">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1"/>
      <c r="L2103" s="151"/>
      <c r="M2103" s="151"/>
      <c r="N2103" s="151"/>
      <c r="O2103" s="151"/>
      <c r="P2103" s="209"/>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399999999999999">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1"/>
      <c r="L2104" s="151"/>
      <c r="M2104" s="151"/>
      <c r="N2104" s="151"/>
      <c r="O2104" s="151"/>
      <c r="P2104" s="209"/>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399999999999999">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1"/>
      <c r="L2105" s="151"/>
      <c r="M2105" s="151"/>
      <c r="N2105" s="151"/>
      <c r="O2105" s="151"/>
      <c r="P2105" s="209"/>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399999999999999">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1"/>
      <c r="L2106" s="151"/>
      <c r="M2106" s="151"/>
      <c r="N2106" s="151"/>
      <c r="O2106" s="151"/>
      <c r="P2106" s="209"/>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399999999999999">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1"/>
      <c r="L2107" s="151"/>
      <c r="M2107" s="151"/>
      <c r="N2107" s="151"/>
      <c r="O2107" s="151"/>
      <c r="P2107" s="209"/>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399999999999999">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1"/>
      <c r="L2108" s="151"/>
      <c r="M2108" s="151"/>
      <c r="N2108" s="151"/>
      <c r="O2108" s="151"/>
      <c r="P2108" s="209"/>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399999999999999">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1"/>
      <c r="L2109" s="151"/>
      <c r="M2109" s="151"/>
      <c r="N2109" s="151"/>
      <c r="O2109" s="151"/>
      <c r="P2109" s="209"/>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399999999999999">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1"/>
      <c r="L2110" s="151"/>
      <c r="M2110" s="151"/>
      <c r="N2110" s="151"/>
      <c r="O2110" s="151"/>
      <c r="P2110" s="209"/>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399999999999999">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1"/>
      <c r="L2111" s="151"/>
      <c r="M2111" s="151"/>
      <c r="N2111" s="151"/>
      <c r="O2111" s="151"/>
      <c r="P2111" s="209"/>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399999999999999">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1"/>
      <c r="L2112" s="151"/>
      <c r="M2112" s="151"/>
      <c r="N2112" s="151"/>
      <c r="O2112" s="151"/>
      <c r="P2112" s="209"/>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399999999999999">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1"/>
      <c r="L2113" s="151"/>
      <c r="M2113" s="151"/>
      <c r="N2113" s="151"/>
      <c r="O2113" s="151"/>
      <c r="P2113" s="209"/>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399999999999999">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1"/>
      <c r="L2114" s="151"/>
      <c r="M2114" s="151"/>
      <c r="N2114" s="151"/>
      <c r="O2114" s="151"/>
      <c r="P2114" s="209"/>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399999999999999">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1"/>
      <c r="L2115" s="151"/>
      <c r="M2115" s="151"/>
      <c r="N2115" s="151"/>
      <c r="O2115" s="151"/>
      <c r="P2115" s="209"/>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399999999999999">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1"/>
      <c r="L2116" s="151"/>
      <c r="M2116" s="151"/>
      <c r="N2116" s="151"/>
      <c r="O2116" s="151"/>
      <c r="P2116" s="209"/>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399999999999999">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1"/>
      <c r="L2117" s="151"/>
      <c r="M2117" s="151"/>
      <c r="N2117" s="151"/>
      <c r="O2117" s="151"/>
      <c r="P2117" s="209"/>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399999999999999">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1"/>
      <c r="L2118" s="151"/>
      <c r="M2118" s="151"/>
      <c r="N2118" s="151"/>
      <c r="O2118" s="151"/>
      <c r="P2118" s="209"/>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399999999999999">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1"/>
      <c r="L2119" s="151"/>
      <c r="M2119" s="151"/>
      <c r="N2119" s="151"/>
      <c r="O2119" s="151"/>
      <c r="P2119" s="209"/>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399999999999999">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1"/>
      <c r="L2120" s="151"/>
      <c r="M2120" s="151"/>
      <c r="N2120" s="151"/>
      <c r="O2120" s="151"/>
      <c r="P2120" s="209"/>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399999999999999">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1"/>
      <c r="L2121" s="151"/>
      <c r="M2121" s="151"/>
      <c r="N2121" s="151"/>
      <c r="O2121" s="151"/>
      <c r="P2121" s="209"/>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399999999999999">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1"/>
      <c r="L2122" s="151"/>
      <c r="M2122" s="151"/>
      <c r="N2122" s="151"/>
      <c r="O2122" s="151"/>
      <c r="P2122" s="209"/>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399999999999999">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1"/>
      <c r="L2123" s="151"/>
      <c r="M2123" s="151"/>
      <c r="N2123" s="151"/>
      <c r="O2123" s="151"/>
      <c r="P2123" s="209"/>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399999999999999">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1"/>
      <c r="L2124" s="151"/>
      <c r="M2124" s="151"/>
      <c r="N2124" s="151"/>
      <c r="O2124" s="151"/>
      <c r="P2124" s="209"/>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399999999999999">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1"/>
      <c r="L2125" s="151"/>
      <c r="M2125" s="151"/>
      <c r="N2125" s="151"/>
      <c r="O2125" s="151"/>
      <c r="P2125" s="209"/>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399999999999999">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1"/>
      <c r="L2126" s="151"/>
      <c r="M2126" s="151"/>
      <c r="N2126" s="151"/>
      <c r="O2126" s="151"/>
      <c r="P2126" s="209"/>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399999999999999">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1"/>
      <c r="L2127" s="151"/>
      <c r="M2127" s="151"/>
      <c r="N2127" s="151"/>
      <c r="O2127" s="151"/>
      <c r="P2127" s="209"/>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399999999999999">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1"/>
      <c r="L2128" s="151"/>
      <c r="M2128" s="151"/>
      <c r="N2128" s="151"/>
      <c r="O2128" s="151"/>
      <c r="P2128" s="209"/>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399999999999999">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1"/>
      <c r="L2129" s="151"/>
      <c r="M2129" s="151"/>
      <c r="N2129" s="151"/>
      <c r="O2129" s="151"/>
      <c r="P2129" s="209"/>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399999999999999">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1"/>
      <c r="L2130" s="151"/>
      <c r="M2130" s="151"/>
      <c r="N2130" s="151"/>
      <c r="O2130" s="151"/>
      <c r="P2130" s="209"/>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399999999999999">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1"/>
      <c r="L2131" s="151"/>
      <c r="M2131" s="151"/>
      <c r="N2131" s="151"/>
      <c r="O2131" s="151"/>
      <c r="P2131" s="209"/>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399999999999999">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1"/>
      <c r="L2132" s="151"/>
      <c r="M2132" s="151"/>
      <c r="N2132" s="151"/>
      <c r="O2132" s="151"/>
      <c r="P2132" s="209"/>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399999999999999">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1"/>
      <c r="L2133" s="151"/>
      <c r="M2133" s="151"/>
      <c r="N2133" s="151"/>
      <c r="O2133" s="151"/>
      <c r="P2133" s="209"/>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399999999999999">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1"/>
      <c r="L2134" s="151"/>
      <c r="M2134" s="151"/>
      <c r="N2134" s="151"/>
      <c r="O2134" s="151"/>
      <c r="P2134" s="209"/>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399999999999999">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1"/>
      <c r="L2135" s="151"/>
      <c r="M2135" s="151"/>
      <c r="N2135" s="151"/>
      <c r="O2135" s="151"/>
      <c r="P2135" s="209"/>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399999999999999">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1"/>
      <c r="L2136" s="151"/>
      <c r="M2136" s="151"/>
      <c r="N2136" s="151"/>
      <c r="O2136" s="151"/>
      <c r="P2136" s="209"/>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399999999999999">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1"/>
      <c r="L2137" s="151"/>
      <c r="M2137" s="151"/>
      <c r="N2137" s="151"/>
      <c r="O2137" s="151"/>
      <c r="P2137" s="209"/>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399999999999999">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1"/>
      <c r="L2138" s="151"/>
      <c r="M2138" s="151"/>
      <c r="N2138" s="151"/>
      <c r="O2138" s="151"/>
      <c r="P2138" s="209"/>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399999999999999">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1"/>
      <c r="L2139" s="151"/>
      <c r="M2139" s="151"/>
      <c r="N2139" s="151"/>
      <c r="O2139" s="151"/>
      <c r="P2139" s="209"/>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399999999999999">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1"/>
      <c r="L2140" s="151"/>
      <c r="M2140" s="151"/>
      <c r="N2140" s="151"/>
      <c r="O2140" s="151"/>
      <c r="P2140" s="209"/>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399999999999999">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1"/>
      <c r="L2141" s="151"/>
      <c r="M2141" s="151"/>
      <c r="N2141" s="151"/>
      <c r="O2141" s="151"/>
      <c r="P2141" s="209"/>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399999999999999">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1"/>
      <c r="L2142" s="151"/>
      <c r="M2142" s="151"/>
      <c r="N2142" s="151"/>
      <c r="O2142" s="151"/>
      <c r="P2142" s="209"/>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399999999999999">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1"/>
      <c r="L2143" s="151"/>
      <c r="M2143" s="151"/>
      <c r="N2143" s="151"/>
      <c r="O2143" s="151"/>
      <c r="P2143" s="209"/>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399999999999999">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1"/>
      <c r="L2144" s="151"/>
      <c r="M2144" s="151"/>
      <c r="N2144" s="151"/>
      <c r="O2144" s="151"/>
      <c r="P2144" s="209"/>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399999999999999">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1"/>
      <c r="L2145" s="151"/>
      <c r="M2145" s="151"/>
      <c r="N2145" s="151"/>
      <c r="O2145" s="151"/>
      <c r="P2145" s="209"/>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399999999999999">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1"/>
      <c r="L2146" s="151"/>
      <c r="M2146" s="151"/>
      <c r="N2146" s="151"/>
      <c r="O2146" s="151"/>
      <c r="P2146" s="209"/>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399999999999999">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1"/>
      <c r="L2147" s="151"/>
      <c r="M2147" s="151"/>
      <c r="N2147" s="151"/>
      <c r="O2147" s="151"/>
      <c r="P2147" s="209"/>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399999999999999">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1"/>
      <c r="L2148" s="151"/>
      <c r="M2148" s="151"/>
      <c r="N2148" s="151"/>
      <c r="O2148" s="151"/>
      <c r="P2148" s="209"/>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399999999999999">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1"/>
      <c r="L2149" s="151"/>
      <c r="M2149" s="151"/>
      <c r="N2149" s="151"/>
      <c r="O2149" s="151"/>
      <c r="P2149" s="209"/>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399999999999999">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1"/>
      <c r="L2150" s="151"/>
      <c r="M2150" s="151"/>
      <c r="N2150" s="151"/>
      <c r="O2150" s="151"/>
      <c r="P2150" s="209"/>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399999999999999">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1"/>
      <c r="L2151" s="151"/>
      <c r="M2151" s="151"/>
      <c r="N2151" s="151"/>
      <c r="O2151" s="151"/>
      <c r="P2151" s="209"/>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399999999999999">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1"/>
      <c r="L2152" s="151"/>
      <c r="M2152" s="151"/>
      <c r="N2152" s="151"/>
      <c r="O2152" s="151"/>
      <c r="P2152" s="209"/>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399999999999999">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1"/>
      <c r="L2153" s="151"/>
      <c r="M2153" s="151"/>
      <c r="N2153" s="151"/>
      <c r="O2153" s="151"/>
      <c r="P2153" s="209"/>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399999999999999">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1"/>
      <c r="L2154" s="151"/>
      <c r="M2154" s="151"/>
      <c r="N2154" s="151"/>
      <c r="O2154" s="151"/>
      <c r="P2154" s="209"/>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399999999999999">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1"/>
      <c r="L2155" s="151"/>
      <c r="M2155" s="151"/>
      <c r="N2155" s="151"/>
      <c r="O2155" s="151"/>
      <c r="P2155" s="209"/>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399999999999999">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1"/>
      <c r="L2156" s="151"/>
      <c r="M2156" s="151"/>
      <c r="N2156" s="151"/>
      <c r="O2156" s="151"/>
      <c r="P2156" s="209"/>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399999999999999">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1"/>
      <c r="L2157" s="151"/>
      <c r="M2157" s="151"/>
      <c r="N2157" s="151"/>
      <c r="O2157" s="151"/>
      <c r="P2157" s="209"/>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399999999999999">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1"/>
      <c r="L2158" s="151"/>
      <c r="M2158" s="151"/>
      <c r="N2158" s="151"/>
      <c r="O2158" s="151"/>
      <c r="P2158" s="209"/>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399999999999999">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1"/>
      <c r="L2159" s="151"/>
      <c r="M2159" s="151"/>
      <c r="N2159" s="151"/>
      <c r="O2159" s="151"/>
      <c r="P2159" s="209"/>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399999999999999">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1"/>
      <c r="L2160" s="151"/>
      <c r="M2160" s="151"/>
      <c r="N2160" s="151"/>
      <c r="O2160" s="151"/>
      <c r="P2160" s="209"/>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399999999999999">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1"/>
      <c r="L2161" s="151"/>
      <c r="M2161" s="151"/>
      <c r="N2161" s="151"/>
      <c r="O2161" s="151"/>
      <c r="P2161" s="209"/>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399999999999999">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1"/>
      <c r="L2162" s="151"/>
      <c r="M2162" s="151"/>
      <c r="N2162" s="151"/>
      <c r="O2162" s="151"/>
      <c r="P2162" s="209"/>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399999999999999">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1"/>
      <c r="L2163" s="151"/>
      <c r="M2163" s="151"/>
      <c r="N2163" s="151"/>
      <c r="O2163" s="151"/>
      <c r="P2163" s="209"/>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399999999999999">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1"/>
      <c r="L2164" s="151"/>
      <c r="M2164" s="151"/>
      <c r="N2164" s="151"/>
      <c r="O2164" s="151"/>
      <c r="P2164" s="209"/>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399999999999999">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1"/>
      <c r="L2165" s="151"/>
      <c r="M2165" s="151"/>
      <c r="N2165" s="151"/>
      <c r="O2165" s="151"/>
      <c r="P2165" s="209"/>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399999999999999">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1"/>
      <c r="L2166" s="151"/>
      <c r="M2166" s="151"/>
      <c r="N2166" s="151"/>
      <c r="O2166" s="151"/>
      <c r="P2166" s="209"/>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399999999999999">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1"/>
      <c r="L2167" s="151"/>
      <c r="M2167" s="151"/>
      <c r="N2167" s="151"/>
      <c r="O2167" s="151"/>
      <c r="P2167" s="209"/>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399999999999999">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1"/>
      <c r="L2168" s="151"/>
      <c r="M2168" s="151"/>
      <c r="N2168" s="151"/>
      <c r="O2168" s="151"/>
      <c r="P2168" s="209"/>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399999999999999">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1"/>
      <c r="L2169" s="151"/>
      <c r="M2169" s="151"/>
      <c r="N2169" s="151"/>
      <c r="O2169" s="151"/>
      <c r="P2169" s="209"/>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399999999999999">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1"/>
      <c r="L2170" s="151"/>
      <c r="M2170" s="151"/>
      <c r="N2170" s="151"/>
      <c r="O2170" s="151"/>
      <c r="P2170" s="209"/>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399999999999999">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1"/>
      <c r="L2171" s="151"/>
      <c r="M2171" s="151"/>
      <c r="N2171" s="151"/>
      <c r="O2171" s="151"/>
      <c r="P2171" s="209"/>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399999999999999">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1"/>
      <c r="L2172" s="151"/>
      <c r="M2172" s="151"/>
      <c r="N2172" s="151"/>
      <c r="O2172" s="151"/>
      <c r="P2172" s="209"/>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399999999999999">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1"/>
      <c r="L2173" s="151"/>
      <c r="M2173" s="151"/>
      <c r="N2173" s="151"/>
      <c r="O2173" s="151"/>
      <c r="P2173" s="209"/>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399999999999999">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1"/>
      <c r="L2174" s="151"/>
      <c r="M2174" s="151"/>
      <c r="N2174" s="151"/>
      <c r="O2174" s="151"/>
      <c r="P2174" s="209"/>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399999999999999">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1"/>
      <c r="L2175" s="151"/>
      <c r="M2175" s="151"/>
      <c r="N2175" s="151"/>
      <c r="O2175" s="151"/>
      <c r="P2175" s="209"/>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399999999999999">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1"/>
      <c r="L2176" s="151"/>
      <c r="M2176" s="151"/>
      <c r="N2176" s="151"/>
      <c r="O2176" s="151"/>
      <c r="P2176" s="209"/>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399999999999999">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1"/>
      <c r="L2177" s="151"/>
      <c r="M2177" s="151"/>
      <c r="N2177" s="151"/>
      <c r="O2177" s="151"/>
      <c r="P2177" s="209"/>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399999999999999">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1"/>
      <c r="L2178" s="151"/>
      <c r="M2178" s="151"/>
      <c r="N2178" s="151"/>
      <c r="O2178" s="151"/>
      <c r="P2178" s="209"/>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399999999999999">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1"/>
      <c r="L2179" s="151"/>
      <c r="M2179" s="151"/>
      <c r="N2179" s="151"/>
      <c r="O2179" s="151"/>
      <c r="P2179" s="209"/>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399999999999999">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1"/>
      <c r="L2180" s="151"/>
      <c r="M2180" s="151"/>
      <c r="N2180" s="151"/>
      <c r="O2180" s="151"/>
      <c r="P2180" s="209"/>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399999999999999">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1"/>
      <c r="L2181" s="151"/>
      <c r="M2181" s="151"/>
      <c r="N2181" s="151"/>
      <c r="O2181" s="151"/>
      <c r="P2181" s="209"/>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399999999999999">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1"/>
      <c r="L2182" s="151"/>
      <c r="M2182" s="151"/>
      <c r="N2182" s="151"/>
      <c r="O2182" s="151"/>
      <c r="P2182" s="209"/>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399999999999999">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1"/>
      <c r="L2183" s="151"/>
      <c r="M2183" s="151"/>
      <c r="N2183" s="151"/>
      <c r="O2183" s="151"/>
      <c r="P2183" s="209"/>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399999999999999">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1"/>
      <c r="L2184" s="151"/>
      <c r="M2184" s="151"/>
      <c r="N2184" s="151"/>
      <c r="O2184" s="151"/>
      <c r="P2184" s="209"/>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399999999999999">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1"/>
      <c r="L2185" s="151"/>
      <c r="M2185" s="151"/>
      <c r="N2185" s="151"/>
      <c r="O2185" s="151"/>
      <c r="P2185" s="209"/>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399999999999999">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1"/>
      <c r="L2186" s="151"/>
      <c r="M2186" s="151"/>
      <c r="N2186" s="151"/>
      <c r="O2186" s="151"/>
      <c r="P2186" s="209"/>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399999999999999">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1"/>
      <c r="L2187" s="151"/>
      <c r="M2187" s="151"/>
      <c r="N2187" s="151"/>
      <c r="O2187" s="151"/>
      <c r="P2187" s="209"/>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399999999999999">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1"/>
      <c r="L2188" s="151"/>
      <c r="M2188" s="151"/>
      <c r="N2188" s="151"/>
      <c r="O2188" s="151"/>
      <c r="P2188" s="209"/>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399999999999999">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1"/>
      <c r="L2189" s="151"/>
      <c r="M2189" s="151"/>
      <c r="N2189" s="151"/>
      <c r="O2189" s="151"/>
      <c r="P2189" s="209"/>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399999999999999">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1"/>
      <c r="L2190" s="151"/>
      <c r="M2190" s="151"/>
      <c r="N2190" s="151"/>
      <c r="O2190" s="151"/>
      <c r="P2190" s="209"/>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399999999999999">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1"/>
      <c r="L2191" s="151"/>
      <c r="M2191" s="151"/>
      <c r="N2191" s="151"/>
      <c r="O2191" s="151"/>
      <c r="P2191" s="209"/>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399999999999999">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1"/>
      <c r="L2192" s="151"/>
      <c r="M2192" s="151"/>
      <c r="N2192" s="151"/>
      <c r="O2192" s="151"/>
      <c r="P2192" s="209"/>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399999999999999">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1"/>
      <c r="L2193" s="151"/>
      <c r="M2193" s="151"/>
      <c r="N2193" s="151"/>
      <c r="O2193" s="151"/>
      <c r="P2193" s="209"/>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399999999999999">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1"/>
      <c r="L2194" s="151"/>
      <c r="M2194" s="151"/>
      <c r="N2194" s="151"/>
      <c r="O2194" s="151"/>
      <c r="P2194" s="209"/>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399999999999999">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1"/>
      <c r="L2195" s="151"/>
      <c r="M2195" s="151"/>
      <c r="N2195" s="151"/>
      <c r="O2195" s="151"/>
      <c r="P2195" s="209"/>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399999999999999">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1"/>
      <c r="L2196" s="151"/>
      <c r="M2196" s="151"/>
      <c r="N2196" s="151"/>
      <c r="O2196" s="151"/>
      <c r="P2196" s="209"/>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399999999999999">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1"/>
      <c r="L2197" s="151"/>
      <c r="M2197" s="151"/>
      <c r="N2197" s="151"/>
      <c r="O2197" s="151"/>
      <c r="P2197" s="209"/>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399999999999999">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1"/>
      <c r="L2198" s="151"/>
      <c r="M2198" s="151"/>
      <c r="N2198" s="151"/>
      <c r="O2198" s="151"/>
      <c r="P2198" s="209"/>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399999999999999">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1"/>
      <c r="L2199" s="151"/>
      <c r="M2199" s="151"/>
      <c r="N2199" s="151"/>
      <c r="O2199" s="151"/>
      <c r="P2199" s="209"/>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399999999999999">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1"/>
      <c r="L2200" s="151"/>
      <c r="M2200" s="151"/>
      <c r="N2200" s="151"/>
      <c r="O2200" s="151"/>
      <c r="P2200" s="209"/>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399999999999999">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1"/>
      <c r="L2201" s="151"/>
      <c r="M2201" s="151"/>
      <c r="N2201" s="151"/>
      <c r="O2201" s="151"/>
      <c r="P2201" s="209"/>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399999999999999">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1"/>
      <c r="L2202" s="151"/>
      <c r="M2202" s="151"/>
      <c r="N2202" s="151"/>
      <c r="O2202" s="151"/>
      <c r="P2202" s="209"/>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399999999999999">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1"/>
      <c r="L2203" s="151"/>
      <c r="M2203" s="151"/>
      <c r="N2203" s="151"/>
      <c r="O2203" s="151"/>
      <c r="P2203" s="209"/>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399999999999999">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1"/>
      <c r="L2204" s="151"/>
      <c r="M2204" s="151"/>
      <c r="N2204" s="151"/>
      <c r="O2204" s="151"/>
      <c r="P2204" s="209"/>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399999999999999">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1"/>
      <c r="L2205" s="151"/>
      <c r="M2205" s="151"/>
      <c r="N2205" s="151"/>
      <c r="O2205" s="151"/>
      <c r="P2205" s="209"/>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399999999999999">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1"/>
      <c r="L2206" s="151"/>
      <c r="M2206" s="151"/>
      <c r="N2206" s="151"/>
      <c r="O2206" s="151"/>
      <c r="P2206" s="209"/>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399999999999999">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1"/>
      <c r="L2207" s="151"/>
      <c r="M2207" s="151"/>
      <c r="N2207" s="151"/>
      <c r="O2207" s="151"/>
      <c r="P2207" s="209"/>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399999999999999">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1"/>
      <c r="L2208" s="151"/>
      <c r="M2208" s="151"/>
      <c r="N2208" s="151"/>
      <c r="O2208" s="151"/>
      <c r="P2208" s="209"/>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399999999999999">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1"/>
      <c r="L2209" s="151"/>
      <c r="M2209" s="151"/>
      <c r="N2209" s="151"/>
      <c r="O2209" s="151"/>
      <c r="P2209" s="209"/>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399999999999999">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1"/>
      <c r="L2210" s="151"/>
      <c r="M2210" s="151"/>
      <c r="N2210" s="151"/>
      <c r="O2210" s="151"/>
      <c r="P2210" s="209"/>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399999999999999">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1"/>
      <c r="L2211" s="151"/>
      <c r="M2211" s="151"/>
      <c r="N2211" s="151"/>
      <c r="O2211" s="151"/>
      <c r="P2211" s="209"/>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399999999999999">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1"/>
      <c r="L2212" s="151"/>
      <c r="M2212" s="151"/>
      <c r="N2212" s="151"/>
      <c r="O2212" s="151"/>
      <c r="P2212" s="209"/>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399999999999999">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1"/>
      <c r="L2213" s="151"/>
      <c r="M2213" s="151"/>
      <c r="N2213" s="151"/>
      <c r="O2213" s="151"/>
      <c r="P2213" s="209"/>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399999999999999">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1"/>
      <c r="L2214" s="151"/>
      <c r="M2214" s="151"/>
      <c r="N2214" s="151"/>
      <c r="O2214" s="151"/>
      <c r="P2214" s="209"/>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399999999999999">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1"/>
      <c r="L2215" s="151"/>
      <c r="M2215" s="151"/>
      <c r="N2215" s="151"/>
      <c r="O2215" s="151"/>
      <c r="P2215" s="209"/>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399999999999999">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1"/>
      <c r="L2216" s="151"/>
      <c r="M2216" s="151"/>
      <c r="N2216" s="151"/>
      <c r="O2216" s="151"/>
      <c r="P2216" s="209"/>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399999999999999">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1"/>
      <c r="L2217" s="151"/>
      <c r="M2217" s="151"/>
      <c r="N2217" s="151"/>
      <c r="O2217" s="151"/>
      <c r="P2217" s="209"/>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399999999999999">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1"/>
      <c r="L2218" s="151"/>
      <c r="M2218" s="151"/>
      <c r="N2218" s="151"/>
      <c r="O2218" s="151"/>
      <c r="P2218" s="209"/>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399999999999999">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1"/>
      <c r="L2219" s="151"/>
      <c r="M2219" s="151"/>
      <c r="N2219" s="151"/>
      <c r="O2219" s="151"/>
      <c r="P2219" s="209"/>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399999999999999">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1"/>
      <c r="L2220" s="151"/>
      <c r="M2220" s="151"/>
      <c r="N2220" s="151"/>
      <c r="O2220" s="151"/>
      <c r="P2220" s="209"/>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399999999999999">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1"/>
      <c r="L2221" s="151"/>
      <c r="M2221" s="151"/>
      <c r="N2221" s="151"/>
      <c r="O2221" s="151"/>
      <c r="P2221" s="209"/>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399999999999999">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1"/>
      <c r="L2222" s="151"/>
      <c r="M2222" s="151"/>
      <c r="N2222" s="151"/>
      <c r="O2222" s="151"/>
      <c r="P2222" s="209"/>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399999999999999">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1"/>
      <c r="L2223" s="151"/>
      <c r="M2223" s="151"/>
      <c r="N2223" s="151"/>
      <c r="O2223" s="151"/>
      <c r="P2223" s="209"/>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399999999999999">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1"/>
      <c r="L2224" s="151"/>
      <c r="M2224" s="151"/>
      <c r="N2224" s="151"/>
      <c r="O2224" s="151"/>
      <c r="P2224" s="209"/>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399999999999999">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1"/>
      <c r="L2225" s="151"/>
      <c r="M2225" s="151"/>
      <c r="N2225" s="151"/>
      <c r="O2225" s="151"/>
      <c r="P2225" s="209"/>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399999999999999">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1"/>
      <c r="L2226" s="151"/>
      <c r="M2226" s="151"/>
      <c r="N2226" s="151"/>
      <c r="O2226" s="151"/>
      <c r="P2226" s="209"/>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399999999999999">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1"/>
      <c r="L2227" s="151"/>
      <c r="M2227" s="151"/>
      <c r="N2227" s="151"/>
      <c r="O2227" s="151"/>
      <c r="P2227" s="209"/>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399999999999999">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1"/>
      <c r="L2228" s="151"/>
      <c r="M2228" s="151"/>
      <c r="N2228" s="151"/>
      <c r="O2228" s="151"/>
      <c r="P2228" s="209"/>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399999999999999">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1"/>
      <c r="L2229" s="151"/>
      <c r="M2229" s="151"/>
      <c r="N2229" s="151"/>
      <c r="O2229" s="151"/>
      <c r="P2229" s="209"/>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399999999999999">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1"/>
      <c r="L2230" s="151"/>
      <c r="M2230" s="151"/>
      <c r="N2230" s="151"/>
      <c r="O2230" s="151"/>
      <c r="P2230" s="209"/>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399999999999999">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1"/>
      <c r="L2231" s="151"/>
      <c r="M2231" s="151"/>
      <c r="N2231" s="151"/>
      <c r="O2231" s="151"/>
      <c r="P2231" s="209"/>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399999999999999">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1"/>
      <c r="L2232" s="151"/>
      <c r="M2232" s="151"/>
      <c r="N2232" s="151"/>
      <c r="O2232" s="151"/>
      <c r="P2232" s="209"/>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399999999999999">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1"/>
      <c r="L2233" s="151"/>
      <c r="M2233" s="151"/>
      <c r="N2233" s="151"/>
      <c r="O2233" s="151"/>
      <c r="P2233" s="209"/>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399999999999999">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1"/>
      <c r="L2234" s="151"/>
      <c r="M2234" s="151"/>
      <c r="N2234" s="151"/>
      <c r="O2234" s="151"/>
      <c r="P2234" s="209"/>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399999999999999">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1"/>
      <c r="L2235" s="151"/>
      <c r="M2235" s="151"/>
      <c r="N2235" s="151"/>
      <c r="O2235" s="151"/>
      <c r="P2235" s="209"/>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399999999999999">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1"/>
      <c r="L2236" s="151"/>
      <c r="M2236" s="151"/>
      <c r="N2236" s="151"/>
      <c r="O2236" s="151"/>
      <c r="P2236" s="209"/>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399999999999999">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1"/>
      <c r="L2237" s="151"/>
      <c r="M2237" s="151"/>
      <c r="N2237" s="151"/>
      <c r="O2237" s="151"/>
      <c r="P2237" s="209"/>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399999999999999">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1"/>
      <c r="L2238" s="151"/>
      <c r="M2238" s="151"/>
      <c r="N2238" s="151"/>
      <c r="O2238" s="151"/>
      <c r="P2238" s="209"/>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399999999999999">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1"/>
      <c r="L2239" s="151"/>
      <c r="M2239" s="151"/>
      <c r="N2239" s="151"/>
      <c r="O2239" s="151"/>
      <c r="P2239" s="209"/>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399999999999999">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1"/>
      <c r="L2240" s="151"/>
      <c r="M2240" s="151"/>
      <c r="N2240" s="151"/>
      <c r="O2240" s="151"/>
      <c r="P2240" s="209"/>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399999999999999">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1"/>
      <c r="L2241" s="151"/>
      <c r="M2241" s="151"/>
      <c r="N2241" s="151"/>
      <c r="O2241" s="151"/>
      <c r="P2241" s="209"/>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399999999999999">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1"/>
      <c r="L2242" s="151"/>
      <c r="M2242" s="151"/>
      <c r="N2242" s="151"/>
      <c r="O2242" s="151"/>
      <c r="P2242" s="209"/>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399999999999999">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1"/>
      <c r="L2243" s="151"/>
      <c r="M2243" s="151"/>
      <c r="N2243" s="151"/>
      <c r="O2243" s="151"/>
      <c r="P2243" s="209"/>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399999999999999">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1"/>
      <c r="L2244" s="151"/>
      <c r="M2244" s="151"/>
      <c r="N2244" s="151"/>
      <c r="O2244" s="151"/>
      <c r="P2244" s="209"/>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399999999999999">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1"/>
      <c r="L2245" s="151"/>
      <c r="M2245" s="151"/>
      <c r="N2245" s="151"/>
      <c r="O2245" s="151"/>
      <c r="P2245" s="209"/>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399999999999999">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1"/>
      <c r="L2246" s="151"/>
      <c r="M2246" s="151"/>
      <c r="N2246" s="151"/>
      <c r="O2246" s="151"/>
      <c r="P2246" s="209"/>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399999999999999">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1"/>
      <c r="L2247" s="151"/>
      <c r="M2247" s="151"/>
      <c r="N2247" s="151"/>
      <c r="O2247" s="151"/>
      <c r="P2247" s="209"/>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399999999999999">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1"/>
      <c r="L2248" s="151"/>
      <c r="M2248" s="151"/>
      <c r="N2248" s="151"/>
      <c r="O2248" s="151"/>
      <c r="P2248" s="209"/>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399999999999999">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1"/>
      <c r="L2249" s="151"/>
      <c r="M2249" s="151"/>
      <c r="N2249" s="151"/>
      <c r="O2249" s="151"/>
      <c r="P2249" s="209"/>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399999999999999">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1"/>
      <c r="L2250" s="151"/>
      <c r="M2250" s="151"/>
      <c r="N2250" s="151"/>
      <c r="O2250" s="151"/>
      <c r="P2250" s="209"/>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399999999999999">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1"/>
      <c r="L2251" s="151"/>
      <c r="M2251" s="151"/>
      <c r="N2251" s="151"/>
      <c r="O2251" s="151"/>
      <c r="P2251" s="209"/>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399999999999999">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1"/>
      <c r="L2252" s="151"/>
      <c r="M2252" s="151"/>
      <c r="N2252" s="151"/>
      <c r="O2252" s="151"/>
      <c r="P2252" s="209"/>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399999999999999">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1"/>
      <c r="L2253" s="151"/>
      <c r="M2253" s="151"/>
      <c r="N2253" s="151"/>
      <c r="O2253" s="151"/>
      <c r="P2253" s="209"/>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399999999999999">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1"/>
      <c r="L2254" s="151"/>
      <c r="M2254" s="151"/>
      <c r="N2254" s="151"/>
      <c r="O2254" s="151"/>
      <c r="P2254" s="209"/>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399999999999999">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1"/>
      <c r="L2255" s="151"/>
      <c r="M2255" s="151"/>
      <c r="N2255" s="151"/>
      <c r="O2255" s="151"/>
      <c r="P2255" s="209"/>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399999999999999">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1"/>
      <c r="L2256" s="151"/>
      <c r="M2256" s="151"/>
      <c r="N2256" s="151"/>
      <c r="O2256" s="151"/>
      <c r="P2256" s="209"/>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399999999999999">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1"/>
      <c r="L2257" s="151"/>
      <c r="M2257" s="151"/>
      <c r="N2257" s="151"/>
      <c r="O2257" s="151"/>
      <c r="P2257" s="209"/>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399999999999999">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1"/>
      <c r="L2258" s="151"/>
      <c r="M2258" s="151"/>
      <c r="N2258" s="151"/>
      <c r="O2258" s="151"/>
      <c r="P2258" s="209"/>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399999999999999">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1"/>
      <c r="L2259" s="151"/>
      <c r="M2259" s="151"/>
      <c r="N2259" s="151"/>
      <c r="O2259" s="151"/>
      <c r="P2259" s="209"/>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399999999999999">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1"/>
      <c r="L2260" s="151"/>
      <c r="M2260" s="151"/>
      <c r="N2260" s="151"/>
      <c r="O2260" s="151"/>
      <c r="P2260" s="209"/>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399999999999999">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1"/>
      <c r="L2261" s="151"/>
      <c r="M2261" s="151"/>
      <c r="N2261" s="151"/>
      <c r="O2261" s="151"/>
      <c r="P2261" s="209"/>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399999999999999">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1"/>
      <c r="L2262" s="151"/>
      <c r="M2262" s="151"/>
      <c r="N2262" s="151"/>
      <c r="O2262" s="151"/>
      <c r="P2262" s="209"/>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399999999999999">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1"/>
      <c r="L2263" s="151"/>
      <c r="M2263" s="151"/>
      <c r="N2263" s="151"/>
      <c r="O2263" s="151"/>
      <c r="P2263" s="209"/>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399999999999999">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1"/>
      <c r="L2264" s="151"/>
      <c r="M2264" s="151"/>
      <c r="N2264" s="151"/>
      <c r="O2264" s="151"/>
      <c r="P2264" s="209"/>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399999999999999">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1"/>
      <c r="L2265" s="151"/>
      <c r="M2265" s="151"/>
      <c r="N2265" s="151"/>
      <c r="O2265" s="151"/>
      <c r="P2265" s="209"/>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399999999999999">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1"/>
      <c r="L2266" s="151"/>
      <c r="M2266" s="151"/>
      <c r="N2266" s="151"/>
      <c r="O2266" s="151"/>
      <c r="P2266" s="209"/>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399999999999999">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1"/>
      <c r="L2267" s="151"/>
      <c r="M2267" s="151"/>
      <c r="N2267" s="151"/>
      <c r="O2267" s="151"/>
      <c r="P2267" s="209"/>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399999999999999">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1"/>
      <c r="L2268" s="151"/>
      <c r="M2268" s="151"/>
      <c r="N2268" s="151"/>
      <c r="O2268" s="151"/>
      <c r="P2268" s="209"/>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399999999999999">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1"/>
      <c r="L2269" s="151"/>
      <c r="M2269" s="151"/>
      <c r="N2269" s="151"/>
      <c r="O2269" s="151"/>
      <c r="P2269" s="209"/>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399999999999999">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1"/>
      <c r="L2270" s="151"/>
      <c r="M2270" s="151"/>
      <c r="N2270" s="151"/>
      <c r="O2270" s="151"/>
      <c r="P2270" s="209"/>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399999999999999">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1"/>
      <c r="L2271" s="151"/>
      <c r="M2271" s="151"/>
      <c r="N2271" s="151"/>
      <c r="O2271" s="151"/>
      <c r="P2271" s="209"/>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399999999999999">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1"/>
      <c r="L2272" s="151"/>
      <c r="M2272" s="151"/>
      <c r="N2272" s="151"/>
      <c r="O2272" s="151"/>
      <c r="P2272" s="209"/>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399999999999999">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1"/>
      <c r="L2273" s="151"/>
      <c r="M2273" s="151"/>
      <c r="N2273" s="151"/>
      <c r="O2273" s="151"/>
      <c r="P2273" s="209"/>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399999999999999">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1"/>
      <c r="L2274" s="151"/>
      <c r="M2274" s="151"/>
      <c r="N2274" s="151"/>
      <c r="O2274" s="151"/>
      <c r="P2274" s="209"/>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399999999999999">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1"/>
      <c r="L2275" s="151"/>
      <c r="M2275" s="151"/>
      <c r="N2275" s="151"/>
      <c r="O2275" s="151"/>
      <c r="P2275" s="209"/>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399999999999999">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1"/>
      <c r="L2276" s="151"/>
      <c r="M2276" s="151"/>
      <c r="N2276" s="151"/>
      <c r="O2276" s="151"/>
      <c r="P2276" s="209"/>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399999999999999">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1"/>
      <c r="L2277" s="151"/>
      <c r="M2277" s="151"/>
      <c r="N2277" s="151"/>
      <c r="O2277" s="151"/>
      <c r="P2277" s="209"/>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399999999999999">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1"/>
      <c r="L2278" s="151"/>
      <c r="M2278" s="151"/>
      <c r="N2278" s="151"/>
      <c r="O2278" s="151"/>
      <c r="P2278" s="209"/>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399999999999999">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1"/>
      <c r="L2279" s="151"/>
      <c r="M2279" s="151"/>
      <c r="N2279" s="151"/>
      <c r="O2279" s="151"/>
      <c r="P2279" s="209"/>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399999999999999">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1"/>
      <c r="L2280" s="151"/>
      <c r="M2280" s="151"/>
      <c r="N2280" s="151"/>
      <c r="O2280" s="151"/>
      <c r="P2280" s="209"/>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399999999999999">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1"/>
      <c r="L2281" s="151"/>
      <c r="M2281" s="151"/>
      <c r="N2281" s="151"/>
      <c r="O2281" s="151"/>
      <c r="P2281" s="209"/>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399999999999999">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1"/>
      <c r="L2282" s="151"/>
      <c r="M2282" s="151"/>
      <c r="N2282" s="151"/>
      <c r="O2282" s="151"/>
      <c r="P2282" s="209"/>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399999999999999">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1"/>
      <c r="L2283" s="151"/>
      <c r="M2283" s="151"/>
      <c r="N2283" s="151"/>
      <c r="O2283" s="151"/>
      <c r="P2283" s="209"/>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399999999999999">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1"/>
      <c r="L2284" s="151"/>
      <c r="M2284" s="151"/>
      <c r="N2284" s="151"/>
      <c r="O2284" s="151"/>
      <c r="P2284" s="209"/>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399999999999999">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1"/>
      <c r="L2285" s="151"/>
      <c r="M2285" s="151"/>
      <c r="N2285" s="151"/>
      <c r="O2285" s="151"/>
      <c r="P2285" s="209"/>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399999999999999">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1"/>
      <c r="L2286" s="151"/>
      <c r="M2286" s="151"/>
      <c r="N2286" s="151"/>
      <c r="O2286" s="151"/>
      <c r="P2286" s="209"/>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399999999999999">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1"/>
      <c r="L2287" s="151"/>
      <c r="M2287" s="151"/>
      <c r="N2287" s="151"/>
      <c r="O2287" s="151"/>
      <c r="P2287" s="209"/>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399999999999999">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1"/>
      <c r="L2288" s="151"/>
      <c r="M2288" s="151"/>
      <c r="N2288" s="151"/>
      <c r="O2288" s="151"/>
      <c r="P2288" s="209"/>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399999999999999">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1"/>
      <c r="L2289" s="151"/>
      <c r="M2289" s="151"/>
      <c r="N2289" s="151"/>
      <c r="O2289" s="151"/>
      <c r="P2289" s="209"/>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399999999999999">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1"/>
      <c r="L2290" s="151"/>
      <c r="M2290" s="151"/>
      <c r="N2290" s="151"/>
      <c r="O2290" s="151"/>
      <c r="P2290" s="209"/>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399999999999999">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1"/>
      <c r="L2291" s="151"/>
      <c r="M2291" s="151"/>
      <c r="N2291" s="151"/>
      <c r="O2291" s="151"/>
      <c r="P2291" s="209"/>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399999999999999">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1"/>
      <c r="L2292" s="151"/>
      <c r="M2292" s="151"/>
      <c r="N2292" s="151"/>
      <c r="O2292" s="151"/>
      <c r="P2292" s="209"/>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399999999999999">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1"/>
      <c r="L2293" s="151"/>
      <c r="M2293" s="151"/>
      <c r="N2293" s="151"/>
      <c r="O2293" s="151"/>
      <c r="P2293" s="209"/>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399999999999999">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1"/>
      <c r="L2294" s="151"/>
      <c r="M2294" s="151"/>
      <c r="N2294" s="151"/>
      <c r="O2294" s="151"/>
      <c r="P2294" s="209"/>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399999999999999">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1"/>
      <c r="L2295" s="151"/>
      <c r="M2295" s="151"/>
      <c r="N2295" s="151"/>
      <c r="O2295" s="151"/>
      <c r="P2295" s="209"/>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399999999999999">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1"/>
      <c r="L2296" s="151"/>
      <c r="M2296" s="151"/>
      <c r="N2296" s="151"/>
      <c r="O2296" s="151"/>
      <c r="P2296" s="209"/>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399999999999999">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1"/>
      <c r="L2297" s="151"/>
      <c r="M2297" s="151"/>
      <c r="N2297" s="151"/>
      <c r="O2297" s="151"/>
      <c r="P2297" s="209"/>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399999999999999">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1"/>
      <c r="L2298" s="151"/>
      <c r="M2298" s="151"/>
      <c r="N2298" s="151"/>
      <c r="O2298" s="151"/>
      <c r="P2298" s="209"/>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399999999999999">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1"/>
      <c r="L2299" s="151"/>
      <c r="M2299" s="151"/>
      <c r="N2299" s="151"/>
      <c r="O2299" s="151"/>
      <c r="P2299" s="209"/>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399999999999999">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1"/>
      <c r="L2300" s="151"/>
      <c r="M2300" s="151"/>
      <c r="N2300" s="151"/>
      <c r="O2300" s="151"/>
      <c r="P2300" s="209"/>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399999999999999">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1"/>
      <c r="L2301" s="151"/>
      <c r="M2301" s="151"/>
      <c r="N2301" s="151"/>
      <c r="O2301" s="151"/>
      <c r="P2301" s="209"/>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399999999999999">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1"/>
      <c r="L2302" s="151"/>
      <c r="M2302" s="151"/>
      <c r="N2302" s="151"/>
      <c r="O2302" s="151"/>
      <c r="P2302" s="209"/>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399999999999999">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1"/>
      <c r="L2303" s="151"/>
      <c r="M2303" s="151"/>
      <c r="N2303" s="151"/>
      <c r="O2303" s="151"/>
      <c r="P2303" s="209"/>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399999999999999">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1"/>
      <c r="L2304" s="151"/>
      <c r="M2304" s="151"/>
      <c r="N2304" s="151"/>
      <c r="O2304" s="151"/>
      <c r="P2304" s="209"/>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399999999999999">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1"/>
      <c r="L2305" s="151"/>
      <c r="M2305" s="151"/>
      <c r="N2305" s="151"/>
      <c r="O2305" s="151"/>
      <c r="P2305" s="209"/>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399999999999999">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1"/>
      <c r="L2306" s="151"/>
      <c r="M2306" s="151"/>
      <c r="N2306" s="151"/>
      <c r="O2306" s="151"/>
      <c r="P2306" s="209"/>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399999999999999">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1"/>
      <c r="L2307" s="151"/>
      <c r="M2307" s="151"/>
      <c r="N2307" s="151"/>
      <c r="O2307" s="151"/>
      <c r="P2307" s="209"/>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399999999999999">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1"/>
      <c r="L2308" s="151"/>
      <c r="M2308" s="151"/>
      <c r="N2308" s="151"/>
      <c r="O2308" s="151"/>
      <c r="P2308" s="209"/>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399999999999999">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1"/>
      <c r="L2309" s="151"/>
      <c r="M2309" s="151"/>
      <c r="N2309" s="151"/>
      <c r="O2309" s="151"/>
      <c r="P2309" s="209"/>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399999999999999">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1"/>
      <c r="L2310" s="151"/>
      <c r="M2310" s="151"/>
      <c r="N2310" s="151"/>
      <c r="O2310" s="151"/>
      <c r="P2310" s="209"/>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399999999999999">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1"/>
      <c r="L2311" s="151"/>
      <c r="M2311" s="151"/>
      <c r="N2311" s="151"/>
      <c r="O2311" s="151"/>
      <c r="P2311" s="209"/>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399999999999999">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1"/>
      <c r="L2312" s="151"/>
      <c r="M2312" s="151"/>
      <c r="N2312" s="151"/>
      <c r="O2312" s="151"/>
      <c r="P2312" s="209"/>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399999999999999">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1"/>
      <c r="L2313" s="151"/>
      <c r="M2313" s="151"/>
      <c r="N2313" s="151"/>
      <c r="O2313" s="151"/>
      <c r="P2313" s="209"/>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399999999999999">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1"/>
      <c r="L2314" s="151"/>
      <c r="M2314" s="151"/>
      <c r="N2314" s="151"/>
      <c r="O2314" s="151"/>
      <c r="P2314" s="209"/>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399999999999999">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1"/>
      <c r="L2315" s="151"/>
      <c r="M2315" s="151"/>
      <c r="N2315" s="151"/>
      <c r="O2315" s="151"/>
      <c r="P2315" s="209"/>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399999999999999">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1"/>
      <c r="L2316" s="151"/>
      <c r="M2316" s="151"/>
      <c r="N2316" s="151"/>
      <c r="O2316" s="151"/>
      <c r="P2316" s="209"/>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399999999999999">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1"/>
      <c r="L2317" s="151"/>
      <c r="M2317" s="151"/>
      <c r="N2317" s="151"/>
      <c r="O2317" s="151"/>
      <c r="P2317" s="209"/>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399999999999999">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1"/>
      <c r="L2318" s="151"/>
      <c r="M2318" s="151"/>
      <c r="N2318" s="151"/>
      <c r="O2318" s="151"/>
      <c r="P2318" s="209"/>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399999999999999">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1"/>
      <c r="L2319" s="151"/>
      <c r="M2319" s="151"/>
      <c r="N2319" s="151"/>
      <c r="O2319" s="151"/>
      <c r="P2319" s="209"/>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399999999999999">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1"/>
      <c r="L2320" s="151"/>
      <c r="M2320" s="151"/>
      <c r="N2320" s="151"/>
      <c r="O2320" s="151"/>
      <c r="P2320" s="209"/>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399999999999999">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1"/>
      <c r="L2321" s="151"/>
      <c r="M2321" s="151"/>
      <c r="N2321" s="151"/>
      <c r="O2321" s="151"/>
      <c r="P2321" s="209"/>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399999999999999">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1"/>
      <c r="L2322" s="151"/>
      <c r="M2322" s="151"/>
      <c r="N2322" s="151"/>
      <c r="O2322" s="151"/>
      <c r="P2322" s="209"/>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399999999999999">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1"/>
      <c r="L2323" s="151"/>
      <c r="M2323" s="151"/>
      <c r="N2323" s="151"/>
      <c r="O2323" s="151"/>
      <c r="P2323" s="209"/>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399999999999999">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1"/>
      <c r="L2324" s="151"/>
      <c r="M2324" s="151"/>
      <c r="N2324" s="151"/>
      <c r="O2324" s="151"/>
      <c r="P2324" s="209"/>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399999999999999">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1"/>
      <c r="L2325" s="151"/>
      <c r="M2325" s="151"/>
      <c r="N2325" s="151"/>
      <c r="O2325" s="151"/>
      <c r="P2325" s="209"/>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399999999999999">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1"/>
      <c r="L2326" s="151"/>
      <c r="M2326" s="151"/>
      <c r="N2326" s="151"/>
      <c r="O2326" s="151"/>
      <c r="P2326" s="209"/>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399999999999999">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1"/>
      <c r="L2327" s="151"/>
      <c r="M2327" s="151"/>
      <c r="N2327" s="151"/>
      <c r="O2327" s="151"/>
      <c r="P2327" s="209"/>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399999999999999">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1"/>
      <c r="L2328" s="151"/>
      <c r="M2328" s="151"/>
      <c r="N2328" s="151"/>
      <c r="O2328" s="151"/>
      <c r="P2328" s="209"/>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399999999999999">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1"/>
      <c r="L2329" s="151"/>
      <c r="M2329" s="151"/>
      <c r="N2329" s="151"/>
      <c r="O2329" s="151"/>
      <c r="P2329" s="209"/>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399999999999999">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1"/>
      <c r="L2330" s="151"/>
      <c r="M2330" s="151"/>
      <c r="N2330" s="151"/>
      <c r="O2330" s="151"/>
      <c r="P2330" s="209"/>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399999999999999">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1"/>
      <c r="L2331" s="151"/>
      <c r="M2331" s="151"/>
      <c r="N2331" s="151"/>
      <c r="O2331" s="151"/>
      <c r="P2331" s="209"/>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399999999999999">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1"/>
      <c r="L2332" s="151"/>
      <c r="M2332" s="151"/>
      <c r="N2332" s="151"/>
      <c r="O2332" s="151"/>
      <c r="P2332" s="209"/>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399999999999999">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1"/>
      <c r="L2333" s="151"/>
      <c r="M2333" s="151"/>
      <c r="N2333" s="151"/>
      <c r="O2333" s="151"/>
      <c r="P2333" s="209"/>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399999999999999">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1"/>
      <c r="L2334" s="151"/>
      <c r="M2334" s="151"/>
      <c r="N2334" s="151"/>
      <c r="O2334" s="151"/>
      <c r="P2334" s="209"/>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399999999999999">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1"/>
      <c r="L2335" s="151"/>
      <c r="M2335" s="151"/>
      <c r="N2335" s="151"/>
      <c r="O2335" s="151"/>
      <c r="P2335" s="209"/>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399999999999999">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1"/>
      <c r="L2336" s="151"/>
      <c r="M2336" s="151"/>
      <c r="N2336" s="151"/>
      <c r="O2336" s="151"/>
      <c r="P2336" s="209"/>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399999999999999">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1"/>
      <c r="L2337" s="151"/>
      <c r="M2337" s="151"/>
      <c r="N2337" s="151"/>
      <c r="O2337" s="151"/>
      <c r="P2337" s="209"/>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399999999999999">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1"/>
      <c r="L2338" s="151"/>
      <c r="M2338" s="151"/>
      <c r="N2338" s="151"/>
      <c r="O2338" s="151"/>
      <c r="P2338" s="209"/>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399999999999999">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1"/>
      <c r="L2339" s="151"/>
      <c r="M2339" s="151"/>
      <c r="N2339" s="151"/>
      <c r="O2339" s="151"/>
      <c r="P2339" s="209"/>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399999999999999">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1"/>
      <c r="L2340" s="151"/>
      <c r="M2340" s="151"/>
      <c r="N2340" s="151"/>
      <c r="O2340" s="151"/>
      <c r="P2340" s="209"/>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399999999999999">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1"/>
      <c r="L2341" s="151"/>
      <c r="M2341" s="151"/>
      <c r="N2341" s="151"/>
      <c r="O2341" s="151"/>
      <c r="P2341" s="209"/>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399999999999999">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1"/>
      <c r="L2342" s="151"/>
      <c r="M2342" s="151"/>
      <c r="N2342" s="151"/>
      <c r="O2342" s="151"/>
      <c r="P2342" s="209"/>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399999999999999">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1"/>
      <c r="L2343" s="151"/>
      <c r="M2343" s="151"/>
      <c r="N2343" s="151"/>
      <c r="O2343" s="151"/>
      <c r="P2343" s="209"/>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399999999999999">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1"/>
      <c r="L2344" s="151"/>
      <c r="M2344" s="151"/>
      <c r="N2344" s="151"/>
      <c r="O2344" s="151"/>
      <c r="P2344" s="209"/>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399999999999999">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1"/>
      <c r="L2345" s="151"/>
      <c r="M2345" s="151"/>
      <c r="N2345" s="151"/>
      <c r="O2345" s="151"/>
      <c r="P2345" s="209"/>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399999999999999">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1"/>
      <c r="L2346" s="151"/>
      <c r="M2346" s="151"/>
      <c r="N2346" s="151"/>
      <c r="O2346" s="151"/>
      <c r="P2346" s="209"/>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399999999999999">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1"/>
      <c r="L2347" s="151"/>
      <c r="M2347" s="151"/>
      <c r="N2347" s="151"/>
      <c r="O2347" s="151"/>
      <c r="P2347" s="209"/>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399999999999999">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1"/>
      <c r="L2348" s="151"/>
      <c r="M2348" s="151"/>
      <c r="N2348" s="151"/>
      <c r="O2348" s="151"/>
      <c r="P2348" s="209"/>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399999999999999">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1"/>
      <c r="L2349" s="151"/>
      <c r="M2349" s="151"/>
      <c r="N2349" s="151"/>
      <c r="O2349" s="151"/>
      <c r="P2349" s="209"/>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399999999999999">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1"/>
      <c r="L2350" s="151"/>
      <c r="M2350" s="151"/>
      <c r="N2350" s="151"/>
      <c r="O2350" s="151"/>
      <c r="P2350" s="209"/>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399999999999999">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1"/>
      <c r="L2351" s="151"/>
      <c r="M2351" s="151"/>
      <c r="N2351" s="151"/>
      <c r="O2351" s="151"/>
      <c r="P2351" s="209"/>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399999999999999">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1"/>
      <c r="L2352" s="151"/>
      <c r="M2352" s="151"/>
      <c r="N2352" s="151"/>
      <c r="O2352" s="151"/>
      <c r="P2352" s="209"/>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399999999999999">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1"/>
      <c r="L2353" s="151"/>
      <c r="M2353" s="151"/>
      <c r="N2353" s="151"/>
      <c r="O2353" s="151"/>
      <c r="P2353" s="209"/>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399999999999999">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1"/>
      <c r="L2354" s="151"/>
      <c r="M2354" s="151"/>
      <c r="N2354" s="151"/>
      <c r="O2354" s="151"/>
      <c r="P2354" s="209"/>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399999999999999">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1"/>
      <c r="L2355" s="151"/>
      <c r="M2355" s="151"/>
      <c r="N2355" s="151"/>
      <c r="O2355" s="151"/>
      <c r="P2355" s="209"/>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399999999999999">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1"/>
      <c r="L2356" s="151"/>
      <c r="M2356" s="151"/>
      <c r="N2356" s="151"/>
      <c r="O2356" s="151"/>
      <c r="P2356" s="209"/>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399999999999999">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1"/>
      <c r="L2357" s="151"/>
      <c r="M2357" s="151"/>
      <c r="N2357" s="151"/>
      <c r="O2357" s="151"/>
      <c r="P2357" s="209"/>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399999999999999">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1"/>
      <c r="L2358" s="151"/>
      <c r="M2358" s="151"/>
      <c r="N2358" s="151"/>
      <c r="O2358" s="151"/>
      <c r="P2358" s="209"/>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399999999999999">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1"/>
      <c r="L2359" s="151"/>
      <c r="M2359" s="151"/>
      <c r="N2359" s="151"/>
      <c r="O2359" s="151"/>
      <c r="P2359" s="209"/>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399999999999999">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1"/>
      <c r="L2360" s="151"/>
      <c r="M2360" s="151"/>
      <c r="N2360" s="151"/>
      <c r="O2360" s="151"/>
      <c r="P2360" s="209"/>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399999999999999">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1"/>
      <c r="L2361" s="151"/>
      <c r="M2361" s="151"/>
      <c r="N2361" s="151"/>
      <c r="O2361" s="151"/>
      <c r="P2361" s="209"/>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399999999999999">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1"/>
      <c r="L2362" s="151"/>
      <c r="M2362" s="151"/>
      <c r="N2362" s="151"/>
      <c r="O2362" s="151"/>
      <c r="P2362" s="209"/>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399999999999999">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1"/>
      <c r="L2363" s="151"/>
      <c r="M2363" s="151"/>
      <c r="N2363" s="151"/>
      <c r="O2363" s="151"/>
      <c r="P2363" s="209"/>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399999999999999">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1"/>
      <c r="L2364" s="151"/>
      <c r="M2364" s="151"/>
      <c r="N2364" s="151"/>
      <c r="O2364" s="151"/>
      <c r="P2364" s="209"/>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399999999999999">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1"/>
      <c r="L2365" s="151"/>
      <c r="M2365" s="151"/>
      <c r="N2365" s="151"/>
      <c r="O2365" s="151"/>
      <c r="P2365" s="209"/>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399999999999999">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1"/>
      <c r="L2366" s="151"/>
      <c r="M2366" s="151"/>
      <c r="N2366" s="151"/>
      <c r="O2366" s="151"/>
      <c r="P2366" s="209"/>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399999999999999">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1"/>
      <c r="L2367" s="151"/>
      <c r="M2367" s="151"/>
      <c r="N2367" s="151"/>
      <c r="O2367" s="151"/>
      <c r="P2367" s="209"/>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399999999999999">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1"/>
      <c r="L2368" s="151"/>
      <c r="M2368" s="151"/>
      <c r="N2368" s="151"/>
      <c r="O2368" s="151"/>
      <c r="P2368" s="209"/>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399999999999999">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1"/>
      <c r="L2369" s="151"/>
      <c r="M2369" s="151"/>
      <c r="N2369" s="151"/>
      <c r="O2369" s="151"/>
      <c r="P2369" s="209"/>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399999999999999">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1"/>
      <c r="L2370" s="151"/>
      <c r="M2370" s="151"/>
      <c r="N2370" s="151"/>
      <c r="O2370" s="151"/>
      <c r="P2370" s="209"/>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399999999999999">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1"/>
      <c r="L2371" s="151"/>
      <c r="M2371" s="151"/>
      <c r="N2371" s="151"/>
      <c r="O2371" s="151"/>
      <c r="P2371" s="209"/>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399999999999999">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1"/>
      <c r="L2372" s="151"/>
      <c r="M2372" s="151"/>
      <c r="N2372" s="151"/>
      <c r="O2372" s="151"/>
      <c r="P2372" s="209"/>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399999999999999">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1"/>
      <c r="L2373" s="151"/>
      <c r="M2373" s="151"/>
      <c r="N2373" s="151"/>
      <c r="O2373" s="151"/>
      <c r="P2373" s="209"/>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399999999999999">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1"/>
      <c r="L2374" s="151"/>
      <c r="M2374" s="151"/>
      <c r="N2374" s="151"/>
      <c r="O2374" s="151"/>
      <c r="P2374" s="209"/>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399999999999999">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1"/>
      <c r="L2375" s="151"/>
      <c r="M2375" s="151"/>
      <c r="N2375" s="151"/>
      <c r="O2375" s="151"/>
      <c r="P2375" s="209"/>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399999999999999">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1"/>
      <c r="L2376" s="151"/>
      <c r="M2376" s="151"/>
      <c r="N2376" s="151"/>
      <c r="O2376" s="151"/>
      <c r="P2376" s="209"/>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399999999999999">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1"/>
      <c r="L2377" s="151"/>
      <c r="M2377" s="151"/>
      <c r="N2377" s="151"/>
      <c r="O2377" s="151"/>
      <c r="P2377" s="209"/>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399999999999999">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1"/>
      <c r="L2378" s="151"/>
      <c r="M2378" s="151"/>
      <c r="N2378" s="151"/>
      <c r="O2378" s="151"/>
      <c r="P2378" s="209"/>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399999999999999">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1"/>
      <c r="L2379" s="151"/>
      <c r="M2379" s="151"/>
      <c r="N2379" s="151"/>
      <c r="O2379" s="151"/>
      <c r="P2379" s="209"/>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399999999999999">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1"/>
      <c r="L2380" s="151"/>
      <c r="M2380" s="151"/>
      <c r="N2380" s="151"/>
      <c r="O2380" s="151"/>
      <c r="P2380" s="209"/>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399999999999999">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1"/>
      <c r="L2381" s="151"/>
      <c r="M2381" s="151"/>
      <c r="N2381" s="151"/>
      <c r="O2381" s="151"/>
      <c r="P2381" s="209"/>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399999999999999">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1"/>
      <c r="L2382" s="151"/>
      <c r="M2382" s="151"/>
      <c r="N2382" s="151"/>
      <c r="O2382" s="151"/>
      <c r="P2382" s="209"/>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399999999999999">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1"/>
      <c r="L2383" s="151"/>
      <c r="M2383" s="151"/>
      <c r="N2383" s="151"/>
      <c r="O2383" s="151"/>
      <c r="P2383" s="209"/>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399999999999999">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1"/>
      <c r="L2384" s="151"/>
      <c r="M2384" s="151"/>
      <c r="N2384" s="151"/>
      <c r="O2384" s="151"/>
      <c r="P2384" s="209"/>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399999999999999">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1"/>
      <c r="L2385" s="151"/>
      <c r="M2385" s="151"/>
      <c r="N2385" s="151"/>
      <c r="O2385" s="151"/>
      <c r="P2385" s="209"/>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399999999999999">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1"/>
      <c r="L2386" s="151"/>
      <c r="M2386" s="151"/>
      <c r="N2386" s="151"/>
      <c r="O2386" s="151"/>
      <c r="P2386" s="209"/>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399999999999999">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1"/>
      <c r="L2387" s="151"/>
      <c r="M2387" s="151"/>
      <c r="N2387" s="151"/>
      <c r="O2387" s="151"/>
      <c r="P2387" s="209"/>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399999999999999">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1"/>
      <c r="L2388" s="151"/>
      <c r="M2388" s="151"/>
      <c r="N2388" s="151"/>
      <c r="O2388" s="151"/>
      <c r="P2388" s="209"/>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399999999999999">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1"/>
      <c r="L2389" s="151"/>
      <c r="M2389" s="151"/>
      <c r="N2389" s="151"/>
      <c r="O2389" s="151"/>
      <c r="P2389" s="209"/>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399999999999999">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1"/>
      <c r="L2390" s="151"/>
      <c r="M2390" s="151"/>
      <c r="N2390" s="151"/>
      <c r="O2390" s="151"/>
      <c r="P2390" s="209"/>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399999999999999">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1"/>
      <c r="L2391" s="151"/>
      <c r="M2391" s="151"/>
      <c r="N2391" s="151"/>
      <c r="O2391" s="151"/>
      <c r="P2391" s="209"/>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399999999999999">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1"/>
      <c r="L2392" s="151"/>
      <c r="M2392" s="151"/>
      <c r="N2392" s="151"/>
      <c r="O2392" s="151"/>
      <c r="P2392" s="209"/>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399999999999999">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1"/>
      <c r="L2393" s="151"/>
      <c r="M2393" s="151"/>
      <c r="N2393" s="151"/>
      <c r="O2393" s="151"/>
      <c r="P2393" s="209"/>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399999999999999">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1"/>
      <c r="L2394" s="151"/>
      <c r="M2394" s="151"/>
      <c r="N2394" s="151"/>
      <c r="O2394" s="151"/>
      <c r="P2394" s="209"/>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399999999999999">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1"/>
      <c r="L2395" s="151"/>
      <c r="M2395" s="151"/>
      <c r="N2395" s="151"/>
      <c r="O2395" s="151"/>
      <c r="P2395" s="209"/>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399999999999999">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1"/>
      <c r="L2396" s="151"/>
      <c r="M2396" s="151"/>
      <c r="N2396" s="151"/>
      <c r="O2396" s="151"/>
      <c r="P2396" s="209"/>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399999999999999">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1"/>
      <c r="L2397" s="151"/>
      <c r="M2397" s="151"/>
      <c r="N2397" s="151"/>
      <c r="O2397" s="151"/>
      <c r="P2397" s="209"/>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399999999999999">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1"/>
      <c r="L2398" s="151"/>
      <c r="M2398" s="151"/>
      <c r="N2398" s="151"/>
      <c r="O2398" s="151"/>
      <c r="P2398" s="209"/>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399999999999999">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1"/>
      <c r="L2399" s="151"/>
      <c r="M2399" s="151"/>
      <c r="N2399" s="151"/>
      <c r="O2399" s="151"/>
      <c r="P2399" s="209"/>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399999999999999">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1"/>
      <c r="L2400" s="151"/>
      <c r="M2400" s="151"/>
      <c r="N2400" s="151"/>
      <c r="O2400" s="151"/>
      <c r="P2400" s="209"/>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399999999999999">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1"/>
      <c r="L2401" s="151"/>
      <c r="M2401" s="151"/>
      <c r="N2401" s="151"/>
      <c r="O2401" s="151"/>
      <c r="P2401" s="209"/>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399999999999999">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1"/>
      <c r="L2402" s="151"/>
      <c r="M2402" s="151"/>
      <c r="N2402" s="151"/>
      <c r="O2402" s="151"/>
      <c r="P2402" s="209"/>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399999999999999">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1"/>
      <c r="L2403" s="151"/>
      <c r="M2403" s="151"/>
      <c r="N2403" s="151"/>
      <c r="O2403" s="151"/>
      <c r="P2403" s="209"/>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399999999999999">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1"/>
      <c r="L2404" s="151"/>
      <c r="M2404" s="151"/>
      <c r="N2404" s="151"/>
      <c r="O2404" s="151"/>
      <c r="P2404" s="209"/>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399999999999999">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1"/>
      <c r="L2405" s="151"/>
      <c r="M2405" s="151"/>
      <c r="N2405" s="151"/>
      <c r="O2405" s="151"/>
      <c r="P2405" s="209"/>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399999999999999">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1"/>
      <c r="L2406" s="151"/>
      <c r="M2406" s="151"/>
      <c r="N2406" s="151"/>
      <c r="O2406" s="151"/>
      <c r="P2406" s="209"/>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399999999999999">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1"/>
      <c r="L2407" s="151"/>
      <c r="M2407" s="151"/>
      <c r="N2407" s="151"/>
      <c r="O2407" s="151"/>
      <c r="P2407" s="209"/>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399999999999999">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1"/>
      <c r="L2408" s="151"/>
      <c r="M2408" s="151"/>
      <c r="N2408" s="151"/>
      <c r="O2408" s="151"/>
      <c r="P2408" s="209"/>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399999999999999">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1"/>
      <c r="L2409" s="151"/>
      <c r="M2409" s="151"/>
      <c r="N2409" s="151"/>
      <c r="O2409" s="151"/>
      <c r="P2409" s="209"/>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399999999999999">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1"/>
      <c r="L2410" s="151"/>
      <c r="M2410" s="151"/>
      <c r="N2410" s="151"/>
      <c r="O2410" s="151"/>
      <c r="P2410" s="209"/>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399999999999999">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1"/>
      <c r="L2411" s="151"/>
      <c r="M2411" s="151"/>
      <c r="N2411" s="151"/>
      <c r="O2411" s="151"/>
      <c r="P2411" s="209"/>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399999999999999">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1"/>
      <c r="L2412" s="151"/>
      <c r="M2412" s="151"/>
      <c r="N2412" s="151"/>
      <c r="O2412" s="151"/>
      <c r="P2412" s="209"/>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399999999999999">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1"/>
      <c r="L2413" s="151"/>
      <c r="M2413" s="151"/>
      <c r="N2413" s="151"/>
      <c r="O2413" s="151"/>
      <c r="P2413" s="209"/>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399999999999999">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1"/>
      <c r="L2414" s="151"/>
      <c r="M2414" s="151"/>
      <c r="N2414" s="151"/>
      <c r="O2414" s="151"/>
      <c r="P2414" s="209"/>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399999999999999">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1"/>
      <c r="L2415" s="151"/>
      <c r="M2415" s="151"/>
      <c r="N2415" s="151"/>
      <c r="O2415" s="151"/>
      <c r="P2415" s="209"/>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399999999999999">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1"/>
      <c r="L2416" s="151"/>
      <c r="M2416" s="151"/>
      <c r="N2416" s="151"/>
      <c r="O2416" s="151"/>
      <c r="P2416" s="209"/>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399999999999999">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1"/>
      <c r="L2417" s="151"/>
      <c r="M2417" s="151"/>
      <c r="N2417" s="151"/>
      <c r="O2417" s="151"/>
      <c r="P2417" s="209"/>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399999999999999">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1"/>
      <c r="L2418" s="151"/>
      <c r="M2418" s="151"/>
      <c r="N2418" s="151"/>
      <c r="O2418" s="151"/>
      <c r="P2418" s="209"/>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399999999999999">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1"/>
      <c r="L2419" s="151"/>
      <c r="M2419" s="151"/>
      <c r="N2419" s="151"/>
      <c r="O2419" s="151"/>
      <c r="P2419" s="209"/>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399999999999999">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1"/>
      <c r="L2420" s="151"/>
      <c r="M2420" s="151"/>
      <c r="N2420" s="151"/>
      <c r="O2420" s="151"/>
      <c r="P2420" s="209"/>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399999999999999">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1"/>
      <c r="L2421" s="151"/>
      <c r="M2421" s="151"/>
      <c r="N2421" s="151"/>
      <c r="O2421" s="151"/>
      <c r="P2421" s="209"/>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399999999999999">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1"/>
      <c r="L2422" s="151"/>
      <c r="M2422" s="151"/>
      <c r="N2422" s="151"/>
      <c r="O2422" s="151"/>
      <c r="P2422" s="209"/>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399999999999999">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1"/>
      <c r="L2423" s="151"/>
      <c r="M2423" s="151"/>
      <c r="N2423" s="151"/>
      <c r="O2423" s="151"/>
      <c r="P2423" s="209"/>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399999999999999">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1"/>
      <c r="L2424" s="151"/>
      <c r="M2424" s="151"/>
      <c r="N2424" s="151"/>
      <c r="O2424" s="151"/>
      <c r="P2424" s="209"/>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399999999999999">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1"/>
      <c r="L2425" s="151"/>
      <c r="M2425" s="151"/>
      <c r="N2425" s="151"/>
      <c r="O2425" s="151"/>
      <c r="P2425" s="209"/>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399999999999999">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1"/>
      <c r="L2426" s="151"/>
      <c r="M2426" s="151"/>
      <c r="N2426" s="151"/>
      <c r="O2426" s="151"/>
      <c r="P2426" s="209"/>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399999999999999">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1"/>
      <c r="L2427" s="151"/>
      <c r="M2427" s="151"/>
      <c r="N2427" s="151"/>
      <c r="O2427" s="151"/>
      <c r="P2427" s="209"/>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399999999999999">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1"/>
      <c r="L2428" s="151"/>
      <c r="M2428" s="151"/>
      <c r="N2428" s="151"/>
      <c r="O2428" s="151"/>
      <c r="P2428" s="209"/>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399999999999999">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1"/>
      <c r="L2429" s="151"/>
      <c r="M2429" s="151"/>
      <c r="N2429" s="151"/>
      <c r="O2429" s="151"/>
      <c r="P2429" s="209"/>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399999999999999">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1"/>
      <c r="L2430" s="151"/>
      <c r="M2430" s="151"/>
      <c r="N2430" s="151"/>
      <c r="O2430" s="151"/>
      <c r="P2430" s="209"/>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399999999999999">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1"/>
      <c r="L2431" s="151"/>
      <c r="M2431" s="151"/>
      <c r="N2431" s="151"/>
      <c r="O2431" s="151"/>
      <c r="P2431" s="209"/>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399999999999999">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1"/>
      <c r="L2432" s="151"/>
      <c r="M2432" s="151"/>
      <c r="N2432" s="151"/>
      <c r="O2432" s="151"/>
      <c r="P2432" s="209"/>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399999999999999">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1"/>
      <c r="L2433" s="151"/>
      <c r="M2433" s="151"/>
      <c r="N2433" s="151"/>
      <c r="O2433" s="151"/>
      <c r="P2433" s="209"/>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399999999999999">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1"/>
      <c r="L2434" s="151"/>
      <c r="M2434" s="151"/>
      <c r="N2434" s="151"/>
      <c r="O2434" s="151"/>
      <c r="P2434" s="209"/>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399999999999999">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1"/>
      <c r="L2435" s="151"/>
      <c r="M2435" s="151"/>
      <c r="N2435" s="151"/>
      <c r="O2435" s="151"/>
      <c r="P2435" s="209"/>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399999999999999">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1"/>
      <c r="L2436" s="151"/>
      <c r="M2436" s="151"/>
      <c r="N2436" s="151"/>
      <c r="O2436" s="151"/>
      <c r="P2436" s="209"/>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399999999999999">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1"/>
      <c r="L2437" s="151"/>
      <c r="M2437" s="151"/>
      <c r="N2437" s="151"/>
      <c r="O2437" s="151"/>
      <c r="P2437" s="209"/>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399999999999999">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1"/>
      <c r="L2438" s="151"/>
      <c r="M2438" s="151"/>
      <c r="N2438" s="151"/>
      <c r="O2438" s="151"/>
      <c r="P2438" s="209"/>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399999999999999">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1"/>
      <c r="L2439" s="151"/>
      <c r="M2439" s="151"/>
      <c r="N2439" s="151"/>
      <c r="O2439" s="151"/>
      <c r="P2439" s="209"/>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399999999999999">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1"/>
      <c r="L2440" s="151"/>
      <c r="M2440" s="151"/>
      <c r="N2440" s="151"/>
      <c r="O2440" s="151"/>
      <c r="P2440" s="209"/>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399999999999999">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1"/>
      <c r="L2441" s="151"/>
      <c r="M2441" s="151"/>
      <c r="N2441" s="151"/>
      <c r="O2441" s="151"/>
      <c r="P2441" s="209"/>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399999999999999">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1"/>
      <c r="L2442" s="151"/>
      <c r="M2442" s="151"/>
      <c r="N2442" s="151"/>
      <c r="O2442" s="151"/>
      <c r="P2442" s="209"/>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399999999999999">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1"/>
      <c r="L2443" s="151"/>
      <c r="M2443" s="151"/>
      <c r="N2443" s="151"/>
      <c r="O2443" s="151"/>
      <c r="P2443" s="209"/>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399999999999999">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1"/>
      <c r="L2444" s="151"/>
      <c r="M2444" s="151"/>
      <c r="N2444" s="151"/>
      <c r="O2444" s="151"/>
      <c r="P2444" s="209"/>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399999999999999">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1"/>
      <c r="L2445" s="151"/>
      <c r="M2445" s="151"/>
      <c r="N2445" s="151"/>
      <c r="O2445" s="151"/>
      <c r="P2445" s="209"/>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399999999999999">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1"/>
      <c r="L2446" s="151"/>
      <c r="M2446" s="151"/>
      <c r="N2446" s="151"/>
      <c r="O2446" s="151"/>
      <c r="P2446" s="209"/>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399999999999999">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1"/>
      <c r="L2447" s="151"/>
      <c r="M2447" s="151"/>
      <c r="N2447" s="151"/>
      <c r="O2447" s="151"/>
      <c r="P2447" s="209"/>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399999999999999">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1"/>
      <c r="L2448" s="151"/>
      <c r="M2448" s="151"/>
      <c r="N2448" s="151"/>
      <c r="O2448" s="151"/>
      <c r="P2448" s="209"/>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399999999999999">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1"/>
      <c r="L2449" s="151"/>
      <c r="M2449" s="151"/>
      <c r="N2449" s="151"/>
      <c r="O2449" s="151"/>
      <c r="P2449" s="209"/>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399999999999999">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1"/>
      <c r="L2450" s="151"/>
      <c r="M2450" s="151"/>
      <c r="N2450" s="151"/>
      <c r="O2450" s="151"/>
      <c r="P2450" s="209"/>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399999999999999">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1"/>
      <c r="L2451" s="151"/>
      <c r="M2451" s="151"/>
      <c r="N2451" s="151"/>
      <c r="O2451" s="151"/>
      <c r="P2451" s="209"/>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399999999999999">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1"/>
      <c r="L2452" s="151"/>
      <c r="M2452" s="151"/>
      <c r="N2452" s="151"/>
      <c r="O2452" s="151"/>
      <c r="P2452" s="209"/>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399999999999999">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1"/>
      <c r="L2453" s="151"/>
      <c r="M2453" s="151"/>
      <c r="N2453" s="151"/>
      <c r="O2453" s="151"/>
      <c r="P2453" s="209"/>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399999999999999">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1"/>
      <c r="L2454" s="151"/>
      <c r="M2454" s="151"/>
      <c r="N2454" s="151"/>
      <c r="O2454" s="151"/>
      <c r="P2454" s="209"/>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399999999999999">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1"/>
      <c r="L2455" s="151"/>
      <c r="M2455" s="151"/>
      <c r="N2455" s="151"/>
      <c r="O2455" s="151"/>
      <c r="P2455" s="209"/>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399999999999999">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1"/>
      <c r="L2456" s="151"/>
      <c r="M2456" s="151"/>
      <c r="N2456" s="151"/>
      <c r="O2456" s="151"/>
      <c r="P2456" s="209"/>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399999999999999">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1"/>
      <c r="L2457" s="151"/>
      <c r="M2457" s="151"/>
      <c r="N2457" s="151"/>
      <c r="O2457" s="151"/>
      <c r="P2457" s="209"/>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399999999999999">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1"/>
      <c r="L2458" s="151"/>
      <c r="M2458" s="151"/>
      <c r="N2458" s="151"/>
      <c r="O2458" s="151"/>
      <c r="P2458" s="209"/>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399999999999999">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1"/>
      <c r="L2459" s="151"/>
      <c r="M2459" s="151"/>
      <c r="N2459" s="151"/>
      <c r="O2459" s="151"/>
      <c r="P2459" s="209"/>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399999999999999">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1"/>
      <c r="L2460" s="151"/>
      <c r="M2460" s="151"/>
      <c r="N2460" s="151"/>
      <c r="O2460" s="151"/>
      <c r="P2460" s="209"/>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399999999999999">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1"/>
      <c r="L2461" s="151"/>
      <c r="M2461" s="151"/>
      <c r="N2461" s="151"/>
      <c r="O2461" s="151"/>
      <c r="P2461" s="209"/>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399999999999999">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1"/>
      <c r="L2462" s="151"/>
      <c r="M2462" s="151"/>
      <c r="N2462" s="151"/>
      <c r="O2462" s="151"/>
      <c r="P2462" s="209"/>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399999999999999">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1"/>
      <c r="L2463" s="151"/>
      <c r="M2463" s="151"/>
      <c r="N2463" s="151"/>
      <c r="O2463" s="151"/>
      <c r="P2463" s="209"/>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399999999999999">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1"/>
      <c r="L2464" s="151"/>
      <c r="M2464" s="151"/>
      <c r="N2464" s="151"/>
      <c r="O2464" s="151"/>
      <c r="P2464" s="209"/>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399999999999999">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1"/>
      <c r="L2465" s="151"/>
      <c r="M2465" s="151"/>
      <c r="N2465" s="151"/>
      <c r="O2465" s="151"/>
      <c r="P2465" s="209"/>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399999999999999">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1"/>
      <c r="L2466" s="151"/>
      <c r="M2466" s="151"/>
      <c r="N2466" s="151"/>
      <c r="O2466" s="151"/>
      <c r="P2466" s="209"/>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399999999999999">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1"/>
      <c r="L2467" s="151"/>
      <c r="M2467" s="151"/>
      <c r="N2467" s="151"/>
      <c r="O2467" s="151"/>
      <c r="P2467" s="209"/>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399999999999999">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1"/>
      <c r="L2468" s="151"/>
      <c r="M2468" s="151"/>
      <c r="N2468" s="151"/>
      <c r="O2468" s="151"/>
      <c r="P2468" s="209"/>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399999999999999">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1"/>
      <c r="L2469" s="151"/>
      <c r="M2469" s="151"/>
      <c r="N2469" s="151"/>
      <c r="O2469" s="151"/>
      <c r="P2469" s="209"/>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399999999999999">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1"/>
      <c r="L2470" s="151"/>
      <c r="M2470" s="151"/>
      <c r="N2470" s="151"/>
      <c r="O2470" s="151"/>
      <c r="P2470" s="209"/>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399999999999999">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1"/>
      <c r="L2471" s="151"/>
      <c r="M2471" s="151"/>
      <c r="N2471" s="151"/>
      <c r="O2471" s="151"/>
      <c r="P2471" s="209"/>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399999999999999">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1"/>
      <c r="L2472" s="151"/>
      <c r="M2472" s="151"/>
      <c r="N2472" s="151"/>
      <c r="O2472" s="151"/>
      <c r="P2472" s="209"/>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399999999999999">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1"/>
      <c r="L2473" s="151"/>
      <c r="M2473" s="151"/>
      <c r="N2473" s="151"/>
      <c r="O2473" s="151"/>
      <c r="P2473" s="209"/>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399999999999999">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1"/>
      <c r="L2474" s="151"/>
      <c r="M2474" s="151"/>
      <c r="N2474" s="151"/>
      <c r="O2474" s="151"/>
      <c r="P2474" s="209"/>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399999999999999">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1"/>
      <c r="L2475" s="151"/>
      <c r="M2475" s="151"/>
      <c r="N2475" s="151"/>
      <c r="O2475" s="151"/>
      <c r="P2475" s="209"/>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399999999999999">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1"/>
      <c r="L2476" s="151"/>
      <c r="M2476" s="151"/>
      <c r="N2476" s="151"/>
      <c r="O2476" s="151"/>
      <c r="P2476" s="209"/>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399999999999999">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1"/>
      <c r="L2477" s="151"/>
      <c r="M2477" s="151"/>
      <c r="N2477" s="151"/>
      <c r="O2477" s="151"/>
      <c r="P2477" s="209"/>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399999999999999">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1"/>
      <c r="L2478" s="151"/>
      <c r="M2478" s="151"/>
      <c r="N2478" s="151"/>
      <c r="O2478" s="151"/>
      <c r="P2478" s="209"/>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399999999999999">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1"/>
      <c r="L2479" s="151"/>
      <c r="M2479" s="151"/>
      <c r="N2479" s="151"/>
      <c r="O2479" s="151"/>
      <c r="P2479" s="209"/>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399999999999999">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1"/>
      <c r="L2480" s="151"/>
      <c r="M2480" s="151"/>
      <c r="N2480" s="151"/>
      <c r="O2480" s="151"/>
      <c r="P2480" s="209"/>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399999999999999">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1"/>
      <c r="L2481" s="151"/>
      <c r="M2481" s="151"/>
      <c r="N2481" s="151"/>
      <c r="O2481" s="151"/>
      <c r="P2481" s="209"/>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399999999999999">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1"/>
      <c r="L2482" s="151"/>
      <c r="M2482" s="151"/>
      <c r="N2482" s="151"/>
      <c r="O2482" s="151"/>
      <c r="P2482" s="209"/>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399999999999999">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1"/>
      <c r="L2483" s="151"/>
      <c r="M2483" s="151"/>
      <c r="N2483" s="151"/>
      <c r="O2483" s="151"/>
      <c r="P2483" s="209"/>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399999999999999">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1"/>
      <c r="L2484" s="151"/>
      <c r="M2484" s="151"/>
      <c r="N2484" s="151"/>
      <c r="O2484" s="151"/>
      <c r="P2484" s="209"/>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399999999999999">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1"/>
      <c r="L2485" s="151"/>
      <c r="M2485" s="151"/>
      <c r="N2485" s="151"/>
      <c r="O2485" s="151"/>
      <c r="P2485" s="209"/>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399999999999999">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1"/>
      <c r="L2486" s="151"/>
      <c r="M2486" s="151"/>
      <c r="N2486" s="151"/>
      <c r="O2486" s="151"/>
      <c r="P2486" s="209"/>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399999999999999">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1"/>
      <c r="L2487" s="151"/>
      <c r="M2487" s="151"/>
      <c r="N2487" s="151"/>
      <c r="O2487" s="151"/>
      <c r="P2487" s="209"/>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399999999999999">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1"/>
      <c r="L2488" s="151"/>
      <c r="M2488" s="151"/>
      <c r="N2488" s="151"/>
      <c r="O2488" s="151"/>
      <c r="P2488" s="209"/>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399999999999999">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1"/>
      <c r="L2489" s="151"/>
      <c r="M2489" s="151"/>
      <c r="N2489" s="151"/>
      <c r="O2489" s="151"/>
      <c r="P2489" s="209"/>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399999999999999">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1"/>
      <c r="L2490" s="151"/>
      <c r="M2490" s="151"/>
      <c r="N2490" s="151"/>
      <c r="O2490" s="151"/>
      <c r="P2490" s="209"/>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399999999999999">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1"/>
      <c r="L2491" s="151"/>
      <c r="M2491" s="151"/>
      <c r="N2491" s="151"/>
      <c r="O2491" s="151"/>
      <c r="P2491" s="209"/>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399999999999999">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1"/>
      <c r="L2492" s="151"/>
      <c r="M2492" s="151"/>
      <c r="N2492" s="151"/>
      <c r="O2492" s="151"/>
      <c r="P2492" s="209"/>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399999999999999">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1"/>
      <c r="L2493" s="151"/>
      <c r="M2493" s="151"/>
      <c r="N2493" s="151"/>
      <c r="O2493" s="151"/>
      <c r="P2493" s="209"/>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399999999999999">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1"/>
      <c r="L2494" s="151"/>
      <c r="M2494" s="151"/>
      <c r="N2494" s="151"/>
      <c r="O2494" s="151"/>
      <c r="P2494" s="209"/>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399999999999999">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1"/>
      <c r="L2495" s="151"/>
      <c r="M2495" s="151"/>
      <c r="N2495" s="151"/>
      <c r="O2495" s="151"/>
      <c r="P2495" s="209"/>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399999999999999">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151"/>
      <c r="L2496" s="151"/>
      <c r="M2496" s="151"/>
      <c r="N2496" s="151"/>
      <c r="O2496" s="151"/>
      <c r="P2496" s="209"/>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399999999999999">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151"/>
      <c r="L2497" s="151"/>
      <c r="M2497" s="151"/>
      <c r="N2497" s="151"/>
      <c r="O2497" s="151"/>
      <c r="P2497" s="209"/>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399999999999999">
      <c r="A2498" s="205"/>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209"/>
      <c r="Q2498" s="210"/>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399999999999999">
      <c r="A2499" s="156"/>
      <c r="B2499" s="237" t="str">
        <f>IF(LEN(A2499)=0,"",INDEX('Smelter Look-up'!$A:$A,MATCH($A2499,'Smelter Look-up'!$E:$E,0)))</f>
        <v/>
      </c>
      <c r="C2499" s="153" t="str">
        <f>IF(LEN(A2499)=0,"",INDEX('Smelter Look-up'!$C:$C,MATCH($A2499,'Smelter Look-up'!$E:$E,0)))</f>
        <v/>
      </c>
      <c r="D2499" s="237"/>
      <c r="E2499" s="237" t="str">
        <f ca="1">IF(ISERROR($V2499),"",OFFSET('Smelter Look-up'!$D$4,$V2499-4,0)&amp;"")</f>
        <v/>
      </c>
      <c r="F2499" s="237" t="str">
        <f ca="1">IF(ISERROR($V2499),"",OFFSET('Smelter Look-up'!$E$4,$V2499-4,0))</f>
        <v/>
      </c>
      <c r="G2499" s="237" t="str">
        <f ca="1">IF(C2499=$X$4,"Enter smelter details",IF(ISERROR($V2499),"",OFFSET('Smelter Look-up'!$F$4,$V2499-4,0)))</f>
        <v/>
      </c>
      <c r="H2499" s="238" t="str">
        <f ca="1">IF(ISERROR($V2499),"",OFFSET('Smelter Look-up'!$G$4,$V2499-4,0))</f>
        <v/>
      </c>
      <c r="I2499" s="239" t="str">
        <f ca="1">IF(ISERROR($V2499),"",OFFSET('Smelter Look-up'!$H$4,$V2499-4,0))</f>
        <v/>
      </c>
      <c r="J2499" s="239" t="str">
        <f ca="1">IF(ISERROR($V2499),"",OFFSET('Smelter Look-up'!$I$4,$V2499-4,0))</f>
        <v/>
      </c>
      <c r="K2499" s="151"/>
      <c r="L2499" s="151"/>
      <c r="M2499" s="151"/>
      <c r="N2499" s="151"/>
      <c r="O2499" s="151"/>
      <c r="P2499" s="240"/>
      <c r="Q2499" s="152"/>
      <c r="R2499" s="236"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1"/>
      <c r="B2500" s="212" t="str">
        <f>IF(LEN(A2500)=0,"",INDEX('Smelter Look-up'!$A:$A,MATCH($A2500,'Smelter Look-up'!$E:$E,0)))</f>
        <v/>
      </c>
      <c r="C2500" s="241" t="str">
        <f>IF(LEN(A2500)=0,"",INDEX('Smelter Look-up'!$C:$C,MATCH($A2500,'Smelter Look-up'!$E:$E,0)))</f>
        <v/>
      </c>
      <c r="D2500" s="212"/>
      <c r="E2500" s="212" t="str">
        <f ca="1">IF(ISERROR($V2500),"",OFFSET('Smelter Look-up'!$D$4,$V2500-4,0)&amp;"")</f>
        <v/>
      </c>
      <c r="F2500" s="212" t="str">
        <f ca="1">IF(ISERROR($V2500),"",OFFSET('Smelter Look-up'!$E$4,$V2500-4,0))</f>
        <v/>
      </c>
      <c r="G2500" s="212" t="str">
        <f ca="1">IF(C2500=$X$4,"Enter smelter details",IF(ISERROR($V2500),"",OFFSET('Smelter Look-up'!$F$4,$V2500-4,0)))</f>
        <v/>
      </c>
      <c r="H2500" s="213" t="str">
        <f ca="1">IF(ISERROR($V2500),"",OFFSET('Smelter Look-up'!$G$4,$V2500-4,0))</f>
        <v/>
      </c>
      <c r="I2500" s="214" t="str">
        <f ca="1">IF(ISERROR($V2500),"",OFFSET('Smelter Look-up'!$H$4,$V2500-4,0))</f>
        <v/>
      </c>
      <c r="J2500" s="214" t="str">
        <f ca="1">IF(ISERROR($V2500),"",OFFSET('Smelter Look-up'!$I$4,$V2500-4,0))</f>
        <v/>
      </c>
      <c r="K2500" s="215"/>
      <c r="L2500" s="215"/>
      <c r="M2500" s="215"/>
      <c r="N2500" s="215"/>
      <c r="O2500" s="215"/>
      <c r="P2500" s="216"/>
      <c r="Q2500" s="242"/>
      <c r="R2500" s="217"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2"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5">
      <formula>$A$5:$Q1995&lt;&gt;""</formula>
    </cfRule>
  </conditionalFormatting>
  <conditionalFormatting sqref="B5:B2500">
    <cfRule type="expression" dxfId="45" priority="3" stopIfTrue="1">
      <formula>IF(B5="",TRUE)</formula>
    </cfRule>
  </conditionalFormatting>
  <conditionalFormatting sqref="C5:C2500">
    <cfRule type="expression" dxfId="44" priority="10" stopIfTrue="1">
      <formula>IF(AND(B5&lt;&gt;"",C5=""),TRUE)</formula>
    </cfRule>
  </conditionalFormatting>
  <conditionalFormatting sqref="D5:D2500">
    <cfRule type="expression" dxfId="43" priority="12" stopIfTrue="1">
      <formula>IF(AND(D5="",$C5=$X$4),TRUE)</formula>
    </cfRule>
    <cfRule type="expression" dxfId="42" priority="13" stopIfTrue="1">
      <formula>IF(FIND("!",D5),TRUE)</formula>
    </cfRule>
  </conditionalFormatting>
  <conditionalFormatting sqref="E5:E2500">
    <cfRule type="expression" dxfId="41" priority="5" stopIfTrue="1">
      <formula>IF(FIND("!",E5),TRUE)</formula>
    </cfRule>
    <cfRule type="expression" dxfId="40" priority="6" stopIfTrue="1">
      <formula>IF(AND(E5="",$C5=$X$4),TRUE)</formula>
    </cfRule>
  </conditionalFormatting>
  <conditionalFormatting sqref="F5:F2500">
    <cfRule type="expression" dxfId="39" priority="7" stopIfTrue="1">
      <formula>IF(AND(LEN($A5)&gt;0,$A5&lt;&gt;$F5),TRUE,FALSE)</formula>
    </cfRule>
  </conditionalFormatting>
  <conditionalFormatting sqref="G5:G2500">
    <cfRule type="expression" dxfId="38" priority="8" stopIfTrue="1">
      <formula>IF(FIND("Enter smelter details",G5),TRUE)</formula>
    </cfRule>
  </conditionalFormatting>
  <conditionalFormatting sqref="A5:A39">
    <cfRule type="expression" dxfId="1" priority="1" stopIfTrue="1">
      <formula>IF(AND(LEN($A5)&gt;0,$A5&lt;&gt;$F5),TRUE,FALSE)</formula>
    </cfRule>
  </conditionalFormatting>
  <dataValidations count="5">
    <dataValidation allowBlank="1" showErrorMessage="1" sqref="F5:G2500"/>
    <dataValidation type="list" allowBlank="1" showInputMessage="1" showErrorMessage="1" sqref="E5:E2500">
      <formula1>CL</formula1>
    </dataValidation>
    <dataValidation type="list" allowBlank="1" showInputMessage="1" showErrorMessage="1" sqref="P5:P2500">
      <formula1>$AH$2:$AH$4</formula1>
    </dataValidation>
    <dataValidation type="list" showInputMessage="1" showErrorMessage="1" sqref="C5:C2500">
      <formula1>SN</formula1>
    </dataValidation>
    <dataValidation type="list" allowBlank="1" showInputMessage="1" showErrorMessage="1" sqref="B5:B2500">
      <formula1>$AA$3:$AB$3</formula1>
    </dataValidation>
  </dataValidations>
  <hyperlinks>
    <hyperlink ref="J2:O2" r:id="rId1" display="Link to RMAP Conformant Smelter List"/>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1"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4"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9"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2"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90625" defaultRowHeight="12.6"/>
  <cols>
    <col min="1" max="1" width="45.08984375" style="16" customWidth="1"/>
    <col min="2" max="2" width="42.90625" style="17" customWidth="1"/>
    <col min="3" max="3" width="51.453125" style="16" customWidth="1"/>
    <col min="4" max="4" width="29.08984375" style="17" customWidth="1"/>
    <col min="5" max="5" width="9" style="16" customWidth="1"/>
    <col min="6" max="6" width="13.453125" style="16" hidden="1" customWidth="1"/>
    <col min="7" max="7" width="13.26953125" style="16" hidden="1" customWidth="1"/>
    <col min="8" max="9" width="9" style="16" hidden="1" customWidth="1"/>
    <col min="10" max="10" width="48.90625" style="16" hidden="1" customWidth="1"/>
    <col min="11" max="11" width="9" style="16" hidden="1" customWidth="1"/>
    <col min="12" max="13" width="8.90625" style="16" hidden="1" customWidth="1"/>
    <col min="14" max="14" width="31.26953125" style="16" hidden="1" customWidth="1"/>
    <col min="15" max="15" width="8.90625" style="16" hidden="1" customWidth="1"/>
    <col min="16" max="26" width="8.90625" style="16" customWidth="1"/>
    <col min="27" max="16384" width="8.90625" style="16"/>
  </cols>
  <sheetData>
    <row r="1" spans="1:10" ht="30" customHeight="1">
      <c r="A1" s="396" t="str">
        <f ca="1">OFFSET(L!$C$1,MATCH("Checker"&amp;ADDRESS(ROW(),COLUMN(),4),L!$A:$A,0)-1,SL,,)</f>
        <v>To ensure all required fields have been populated before submitting to your customers review form for any line items highlighted in red</v>
      </c>
      <c r="B1" s="396"/>
      <c r="C1" s="396"/>
      <c r="D1" s="109" t="str">
        <f ca="1">OFFSET(L!$C$1,MATCH("Checker"&amp;ADDRESS(ROW(),COLUMN(),4),L!$A:$A,0)-1,SL,,)</f>
        <v>Required fields remaining to be completed</v>
      </c>
      <c r="E1" s="17" t="s">
        <v>18</v>
      </c>
    </row>
    <row r="2" spans="1:10" ht="16.2">
      <c r="A2" s="59" t="s">
        <v>50</v>
      </c>
      <c r="B2" s="60" t="str">
        <f>IF(F60=1,"Click here to return to Smelter List","")</f>
        <v>Click here to return to Smelter List</v>
      </c>
      <c r="C2" s="112" t="str">
        <f>IF(F59=1,"Click here to return to Product List","")</f>
        <v/>
      </c>
      <c r="D2" s="134" t="str">
        <f ca="1">IF(H65=0,"0",H65)</f>
        <v>0</v>
      </c>
    </row>
    <row r="3" spans="1:10" ht="16.2">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9">
      <c r="A4" s="136" t="str">
        <f ca="1">Declaration!B8</f>
        <v>Company Name (*):</v>
      </c>
      <c r="B4" s="80" t="str">
        <f>Declaration!D8</f>
        <v>Basler Electric</v>
      </c>
      <c r="C4" s="137" t="str">
        <f t="shared" ref="C4:C9" ca="1" si="0">IF(H4=1,J4,I4)</f>
        <v>Complete</v>
      </c>
      <c r="D4" s="204"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John Mollett</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johnmollett@basler.com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618-654-2341 x-412</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John Mollett</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johnmollett@basler.com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f>Declaration!D21</f>
        <v>0</v>
      </c>
      <c r="C12" s="80" t="str">
        <f ca="1">IF(H12=1,J12,I12)</f>
        <v>Complete</v>
      </c>
      <c r="D12" s="86" t="str">
        <f>IF(H12=1,"Click here to enter Representative's phone","")</f>
        <v/>
      </c>
      <c r="E12" s="17" t="s">
        <v>15</v>
      </c>
      <c r="F12" s="84"/>
      <c r="G12" s="63">
        <f>IF(B12=0,1,0)</f>
        <v>1</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45461</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
      <c r="A14" s="80" t="str">
        <f ca="1">Declaration!B25</f>
        <v>1) Is any of the cobalt or natural mica intentionally added or used in the product(s) or in the production process? (*)</v>
      </c>
      <c r="B14" s="83"/>
      <c r="C14" s="83"/>
      <c r="D14" s="87"/>
      <c r="E14" s="17" t="s">
        <v>16</v>
      </c>
      <c r="F14" s="84"/>
      <c r="H14" s="16">
        <f t="shared" si="2"/>
        <v>0</v>
      </c>
    </row>
    <row r="15" spans="1:10" ht="30">
      <c r="A15" s="81" t="str">
        <f ca="1">Declaration!B26</f>
        <v>Cobalt(*)</v>
      </c>
      <c r="B15" s="80" t="str">
        <f>Declaration!D26</f>
        <v>Yes</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7.799999999999997">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0"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0.4">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Yes</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0"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7.799999999999997">
      <c r="A27" s="80" t="str">
        <f ca="1">Declaration!B43</f>
        <v>4) Does 100 percent of the cobalt originate from recycled or scrap sources? (*)</v>
      </c>
      <c r="B27" s="83"/>
      <c r="C27" s="83"/>
      <c r="D27" s="87"/>
      <c r="E27" s="17" t="s">
        <v>15</v>
      </c>
      <c r="F27" s="84"/>
      <c r="J27" s="133"/>
    </row>
    <row r="28" spans="1:10" ht="59.4" customHeight="1">
      <c r="A28" s="81" t="str">
        <f ca="1">Declaration!B44</f>
        <v>Cobalt(*)</v>
      </c>
      <c r="B28" s="80" t="str">
        <f>Declaration!D44</f>
        <v>Unknown</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7.799999999999997">
      <c r="A32" s="80" t="str">
        <f ca="1">Declaration!B49</f>
        <v>5) What percentage of relevant suppliers have provided a response to your supply chain survey?(*)</v>
      </c>
      <c r="B32" s="83"/>
      <c r="C32" s="83"/>
      <c r="D32" s="87"/>
      <c r="E32" s="17" t="s">
        <v>15</v>
      </c>
      <c r="F32" s="84"/>
    </row>
    <row r="33" spans="1:10" ht="26.4">
      <c r="A33" s="81" t="str">
        <f ca="1">Declaration!B50</f>
        <v>Cobalt(*)</v>
      </c>
      <c r="B33" s="80" t="str">
        <f>Declaration!D50</f>
        <v>Greater than 90%</v>
      </c>
      <c r="C33" s="137" t="str">
        <f t="shared" ca="1" si="3"/>
        <v>Complete</v>
      </c>
      <c r="D33" s="230" t="str">
        <f>IF(H33=1,"Click here to answer question 5 for Cobalt","")</f>
        <v/>
      </c>
      <c r="E33" s="17" t="s">
        <v>18</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30">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4"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6.4"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0.4">
      <c r="A37" s="80" t="str">
        <f ca="1">Declaration!B55</f>
        <v>6) Have you identified all of the smelters or processors supplying the cobalt or natural mica to your supply chain?(*)</v>
      </c>
      <c r="B37" s="83"/>
      <c r="C37" s="83"/>
      <c r="D37" s="87"/>
      <c r="E37" s="17" t="s">
        <v>13</v>
      </c>
      <c r="F37" s="84"/>
    </row>
    <row r="38" spans="1:10" ht="51.6">
      <c r="A38" s="81" t="str">
        <f ca="1">Declaration!B56</f>
        <v>Cobalt(*)</v>
      </c>
      <c r="B38" s="80" t="str">
        <f>Declaration!D56</f>
        <v>Yes</v>
      </c>
      <c r="C38" s="137" t="str">
        <f t="shared" ca="1" si="3"/>
        <v>Complete</v>
      </c>
      <c r="D38" s="230"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6">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6"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6"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t="str">
        <f>Declaration!D62</f>
        <v>Yes</v>
      </c>
      <c r="C43" s="137" t="str">
        <f t="shared" ca="1" si="3"/>
        <v>Complete</v>
      </c>
      <c r="D43" s="230"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2">
      <c r="A47" s="80" t="str">
        <f ca="1">Declaration!B68</f>
        <v>Question</v>
      </c>
      <c r="B47" s="83"/>
      <c r="C47" s="83"/>
      <c r="D47" s="87"/>
      <c r="E47" s="17" t="s">
        <v>18</v>
      </c>
      <c r="F47" s="84"/>
      <c r="G47" s="84"/>
      <c r="H47" s="84"/>
    </row>
    <row r="48" spans="1:10" ht="39">
      <c r="A48" s="80" t="str">
        <f ca="1">Declaration!B69</f>
        <v>A. Have you established a responsible minerals sourcing policy?(*)</v>
      </c>
      <c r="B48" s="80" t="str">
        <f>Declaration!D69</f>
        <v>Yes</v>
      </c>
      <c r="C48" s="137" t="str">
        <f t="shared" ca="1" si="3"/>
        <v>Complete</v>
      </c>
      <c r="D48" s="228"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39">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57</v>
      </c>
      <c r="B50" s="80" t="str">
        <f>Declaration!G71</f>
        <v>https://www.basler.com/About-Us/Supplier-Information</v>
      </c>
      <c r="C50" s="80" t="str">
        <f ca="1">IF(H50=1,J50,I50)</f>
        <v>Complete</v>
      </c>
      <c r="D50" s="204"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63">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63">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We request a EMRT but also use material declarations, supplier statements, and Form SD.</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58</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59</v>
      </c>
      <c r="B60" s="80"/>
      <c r="C60" s="137" t="str">
        <f ca="1">IF(H60=1,J60,I60)</f>
        <v>Complete</v>
      </c>
      <c r="D60" s="220" t="str">
        <f>IF(H60=0,"","Click here to provide smelter information")</f>
        <v/>
      </c>
      <c r="E60" s="17" t="s">
        <v>15</v>
      </c>
      <c r="F60" s="85">
        <f>F23</f>
        <v>1</v>
      </c>
      <c r="G60" s="63">
        <f>IF(AND(COUNTIF(SmelterIdetifiedForMetal,"Cobalt")&gt;0,COUNTIF('Smelter List'!AB$5:AB$2500,"Cobalt?*")&gt;0),0,1)</f>
        <v>0</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60</v>
      </c>
      <c r="B61" s="80"/>
      <c r="C61" s="137" t="str">
        <f ca="1">IF(H61=1,J61,I61)</f>
        <v>Complete</v>
      </c>
      <c r="D61" s="220"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2">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3.2" thickBot="1"/>
  </sheetData>
  <sheetProtection algorithmName="SHA-512" hashValue="8WPLUx32+APCqVrUnxpEkBnYFMddyHW3EDhy2U3sJ/+nh9TP487/2fRTLjEQo9pu41kuMXu762ViwY5b4Ny1sw==" saltValue="9tXLMRADjRyZ5uE88oo7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69 C4:C69">
    <cfRule type="expression" dxfId="33" priority="417" stopIfTrue="1">
      <formula>$F4=0</formula>
    </cfRule>
    <cfRule type="expression" dxfId="32" priority="418" stopIfTrue="1">
      <formula>$H4=0</formula>
    </cfRule>
    <cfRule type="expression" dxfId="31" priority="419" stopIfTrue="1">
      <formula>$H4=1</formula>
    </cfRule>
  </conditionalFormatting>
  <conditionalFormatting sqref="A5:A13">
    <cfRule type="expression" dxfId="30" priority="119" stopIfTrue="1">
      <formula>$F5=0</formula>
    </cfRule>
    <cfRule type="expression" dxfId="29" priority="120" stopIfTrue="1">
      <formula>AND($F5=1,$G5=0)</formula>
    </cfRule>
    <cfRule type="expression" dxfId="28" priority="121" stopIfTrue="1">
      <formula>AND($F5&lt;&gt;0,$G5&lt;&gt;0)</formula>
    </cfRule>
  </conditionalFormatting>
  <conditionalFormatting sqref="A20:A21">
    <cfRule type="expression" dxfId="27" priority="10" stopIfTrue="1">
      <formula>$F20=0</formula>
    </cfRule>
    <cfRule type="expression" dxfId="26" priority="11" stopIfTrue="1">
      <formula>$H20=0</formula>
    </cfRule>
    <cfRule type="expression" dxfId="25" priority="12" stopIfTrue="1">
      <formula>$H20=1</formula>
    </cfRule>
  </conditionalFormatting>
  <conditionalFormatting sqref="A48:A50 C50">
    <cfRule type="expression" dxfId="24" priority="15" stopIfTrue="1">
      <formula>$F48=0</formula>
    </cfRule>
    <cfRule type="expression" dxfId="23" priority="16" stopIfTrue="1">
      <formula>$H48=0</formula>
    </cfRule>
    <cfRule type="expression" dxfId="22" priority="17" stopIfTrue="1">
      <formula>$H48=1</formula>
    </cfRule>
  </conditionalFormatting>
  <conditionalFormatting sqref="A60:A61">
    <cfRule type="expression" dxfId="21" priority="3" stopIfTrue="1">
      <formula>OR(C60="Complete",C60="填写",C60="記入済",C60="완료",C60="Complétez",C60="Concluído",C60="Vollständig",C60="Completare",C60="Doldurun")</formula>
    </cfRule>
  </conditionalFormatting>
  <conditionalFormatting sqref="A64 C64">
    <cfRule type="expression" dxfId="20" priority="1" stopIfTrue="1">
      <formula>IF(AND($F$64=1,$G$64=0),TRUE,FALSE)</formula>
    </cfRule>
    <cfRule type="expression" dxfId="19" priority="81" stopIfTrue="1">
      <formula>IF(AND($F$64=1,$G$64=1),TRUE,FALSE)</formula>
    </cfRule>
  </conditionalFormatting>
  <conditionalFormatting sqref="B59">
    <cfRule type="expression" dxfId="18" priority="117" stopIfTrue="1">
      <formula>$F59=0</formula>
    </cfRule>
  </conditionalFormatting>
  <conditionalFormatting sqref="B60:B64">
    <cfRule type="expression" dxfId="17" priority="101" stopIfTrue="1">
      <formula>IF(F60=0,TRUE)</formula>
    </cfRule>
  </conditionalFormatting>
  <conditionalFormatting sqref="C20">
    <cfRule type="expression" dxfId="16" priority="14" stopIfTrue="1">
      <formula>OR($B15="No",$B15="Unknown",B$15="Not applicable for this declaration")</formula>
    </cfRule>
  </conditionalFormatting>
  <conditionalFormatting sqref="C20:C21">
    <cfRule type="expression" dxfId="15" priority="21" stopIfTrue="1">
      <formula>OR(C20="Complete",C20="填写", C20="記入済",C20="완료",C20="Complétez",C20="Concluído",C20="Vollständig",C20="Completare",C20="Doldurun")</formula>
    </cfRule>
  </conditionalFormatting>
  <conditionalFormatting sqref="C21">
    <cfRule type="expression" dxfId="14" priority="13" stopIfTrue="1">
      <formula>OR($B16="No",$B16="Unknown",B$16="Not applicable for this declaration")</formula>
    </cfRule>
  </conditionalFormatting>
  <conditionalFormatting sqref="C23 C28 C33 C38 C43 C48:C49 C52:C55 C57:C58 A60:A61 C60:C61">
    <cfRule type="expression" dxfId="13" priority="2" stopIfTrue="1">
      <formula>OR($B$15="No",$B$15="Unknown",$B$15="Not applicable for this declaration",$B$20="No",$B$20="Unknown",$B$20="Not applicable for this declaration")</formula>
    </cfRule>
  </conditionalFormatting>
  <conditionalFormatting sqref="C23:C24">
    <cfRule type="expression" dxfId="12" priority="65" stopIfTrue="1">
      <formula>OR(C23="Complete",C23="填写", C23="記入済",C23="완료",C23="Complétez",C23="Concluído",C23="Vollständig",C23="Completare",C23="Doldurun")</formula>
    </cfRule>
  </conditionalFormatting>
  <conditionalFormatting sqref="C24 C34 C39 C44">
    <cfRule type="expression" dxfId="11" priority="9" stopIfTrue="1">
      <formula>OR($B$16="No",$B$16="Unknown",$B$16="Not applicable for reporting",$B$21="No",$B$21="Unknown",$B$21="Not applicable for reporting")</formula>
    </cfRule>
  </conditionalFormatting>
  <conditionalFormatting sqref="C28:C55">
    <cfRule type="expression" dxfId="10" priority="45" stopIfTrue="1">
      <formula>OR(C28="Complete",C28="填写", C28="記入済",C28="완료",C28="Complétez",C28="Concluído",C28="Vollständig",C28="Completare",C28="Doldurun")</formula>
    </cfRule>
  </conditionalFormatting>
  <conditionalFormatting sqref="C33">
    <cfRule type="expression" dxfId="9" priority="6" stopIfTrue="1">
      <formula>OR(C33="Complete",C33="填写", C33="記入済",C33="완료",C33="Complétez",C33="Concluído",C33="Vollständig",C33="Completare",C33="Doldurun")</formula>
    </cfRule>
  </conditionalFormatting>
  <conditionalFormatting sqref="C38">
    <cfRule type="expression" dxfId="8" priority="5" stopIfTrue="1">
      <formula>OR(C38="Complete",C38="填写", C38="記入済",C38="완료",C38="Complétez",C38="Concluído",C38="Vollständig",C38="Completare",C38="Doldurun")</formula>
    </cfRule>
  </conditionalFormatting>
  <conditionalFormatting sqref="C43">
    <cfRule type="expression" dxfId="7" priority="4" stopIfTrue="1">
      <formula>OR(C43="Complete",C43="填写", C43="記入済",C43="완료",C43="Complétez",C43="Concluído",C43="Vollständig",C43="Completare",C43="Doldurun")</formula>
    </cfRule>
  </conditionalFormatting>
  <conditionalFormatting sqref="C48">
    <cfRule type="expression" dxfId="6" priority="40" stopIfTrue="1">
      <formula>OR(C48="Complete",C48="填写", C48="記入済",C48="완료",C48="Complétez",C48="Concluído",C48="Vollständig",C48="Completare",C48="Doldurun")</formula>
    </cfRule>
  </conditionalFormatting>
  <conditionalFormatting sqref="C54">
    <cfRule type="expression" dxfId="5" priority="36" stopIfTrue="1">
      <formula>OR(C54="Complete",C54="填写", C54="記入済",C54="완료",C54="Complétez",C54="Concluído",C54="Vollständig",C54="Completare",C54="Doldurun")</formula>
    </cfRule>
  </conditionalFormatting>
  <conditionalFormatting sqref="C57">
    <cfRule type="expression" dxfId="4" priority="42" stopIfTrue="1">
      <formula>OR(C57="Complete",C57="填写", C57="記入済",C57="완료",C57="Complétez",C57="Concluído",C57="Vollständig",C57="Completare",C57="Doldurun")</formula>
    </cfRule>
  </conditionalFormatting>
  <conditionalFormatting sqref="C58">
    <cfRule type="expression" dxfId="3" priority="33" stopIfTrue="1">
      <formula>OR(C58="Complete",C58="填写", C58="記入済",C58="완료",C58="Complétez",C58="Concluído",C58="Vollständig",C58="Completare",C58="Doldurun")</formula>
    </cfRule>
  </conditionalFormatting>
  <conditionalFormatting sqref="C60:C61">
    <cfRule type="expression" dxfId="2" priority="19" stopIfTrue="1">
      <formula>OR(C60="Complete",C60="填写",C60="記入済",C60="완료",C60="Complétez",C60="Concluído",C60="Vollständig",C60="Completare",C60="Doldurun")</formula>
    </cfRule>
  </conditionalFormatting>
  <hyperlinks>
    <hyperlink ref="D57" location="Declaration!B81" display="Declaration!B81"/>
    <hyperlink ref="D9" location="Declaration!B17" display="Declaration!B17"/>
    <hyperlink ref="D8" location="Declaration!B16" display="Declaration!B16"/>
    <hyperlink ref="D12" location="Declaration!B21" display="Declaration!B21"/>
    <hyperlink ref="D31" location="Declaration!B47" display="Declaration!B47"/>
    <hyperlink ref="D30" location="Declaration!B46" display="Declaration!B46"/>
    <hyperlink ref="D29" location="Declaration!B45" display="Declaration!B45"/>
    <hyperlink ref="D28" location="Declaration!B44" display="Declaration!B44"/>
    <hyperlink ref="D60" location="'Smelter List'!A1" display="'Smelter List'!A1"/>
    <hyperlink ref="B2" location="'Smelter List'!A1" display="'Smelter List'!A1"/>
    <hyperlink ref="D6" location="Declaration!B10" display="Declaration!B10"/>
    <hyperlink ref="D58" location="Declaration!B83" display="Declaration!B83"/>
    <hyperlink ref="D55" location="Declaration!B79" display="Declaration!B79"/>
    <hyperlink ref="D54" location="Declaration!B77" display="Declaration!B77"/>
    <hyperlink ref="D50" location="Declaration!G71" display="Declaration!G71"/>
    <hyperlink ref="D49" location="Declaration!B71" display="Declaration!B71"/>
    <hyperlink ref="D46" location="Declaration!B65" display="Declaration!B65"/>
    <hyperlink ref="D45" location="Declaration!B64" display="Declaration!B64"/>
    <hyperlink ref="D44" location="Declaration!B63" display="Declaration!B63"/>
    <hyperlink ref="D43" location="Declaration!B62" display="Declaration!B62"/>
    <hyperlink ref="D41" location="Declaration!B59" display="Declaration!B59"/>
    <hyperlink ref="D40" location="Declaration!B58" display="Declaration!B58"/>
    <hyperlink ref="D39" location="Declaration!B57" display="Declaration!B57"/>
    <hyperlink ref="D38" location="Declaration!B56" display="Declaration!B56"/>
    <hyperlink ref="D36" location="Declaration!B53" display="Declaration!B53"/>
    <hyperlink ref="D35" location="Declaration!B52" display="Declaration!B52"/>
    <hyperlink ref="D34" location="Declaration!B51" display="Declaration!B51"/>
    <hyperlink ref="D33" location="Declaration!B50" display="Declaration!B50"/>
    <hyperlink ref="D18" location="Declaration!B29" display="Declaration!B29"/>
    <hyperlink ref="D17" location="Declaration!B28" display="Declaration!B28"/>
    <hyperlink ref="D16" location="Declaration!B27" display="Declaration!B27"/>
    <hyperlink ref="D15" location="Declaration!B26" display="Declaration!B26"/>
    <hyperlink ref="D13" location="Declaration!B22" display="Declaration!B22"/>
    <hyperlink ref="D11" location="Declaration!B20" display="Declaration!B20"/>
    <hyperlink ref="D10" location="Declaration!B18" display="Declaration!B18"/>
    <hyperlink ref="D4" location="Declaration!D8" display="Declaration!D8"/>
    <hyperlink ref="C2" location="'Product List'!A1" display="'Product List'!A1"/>
    <hyperlink ref="A2" location="Declaration!A1" display="Click here to return to Declaration tab"/>
    <hyperlink ref="D48" location="Declaration!B69" display="Declaration!B69"/>
    <hyperlink ref="D7" location="Declaration!B15" display="Declaration!B15"/>
    <hyperlink ref="D5" location="Declaration!B9" display="Declaration!B9"/>
    <hyperlink ref="D23" location="Declaration!B38" display="Declaration!B38"/>
    <hyperlink ref="D59" location="'Product List'!A1" display="'Product List'!A1"/>
    <hyperlink ref="D20" location="Declaration!B32" display="Declaration!B32"/>
    <hyperlink ref="D61" location="'Smelter List'!A1" display="'Smelter List'!A1"/>
    <hyperlink ref="D21" location="Declaration!B33" display="Declaration!B33"/>
    <hyperlink ref="D24" location="Declaration!B39" display="Declaration!B39"/>
    <hyperlink ref="D52" location="Declaration!B74" display="Declaration!B74"/>
    <hyperlink ref="D53" location="Declaration!B75" display="Declaration!B75"/>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90625" defaultRowHeight="12.6"/>
  <cols>
    <col min="1" max="1" width="3.08984375" style="16" customWidth="1"/>
    <col min="2" max="2" width="39.90625" style="92" customWidth="1"/>
    <col min="3" max="3" width="39.90625" style="16" customWidth="1"/>
    <col min="4" max="4" width="58.90625" style="16" customWidth="1"/>
    <col min="5" max="5" width="1.7265625" style="16" customWidth="1"/>
    <col min="6" max="6" width="71.90625" customWidth="1"/>
    <col min="7" max="35" width="9" customWidth="1"/>
    <col min="36" max="16384" width="8.90625" style="18"/>
  </cols>
  <sheetData>
    <row r="1" spans="1:35" ht="34.5" customHeight="1" thickTop="1">
      <c r="A1" s="398" t="str">
        <f ca="1">OFFSET(L!$C$1,MATCH("Product List"&amp;ADDRESS(ROW(),COLUMN(),4),L!$A:$A,0)-1,SL,,)</f>
        <v>Completion required only if reporting level "Product (or List of Products)" selected on the 'Declaration' worksheet.</v>
      </c>
      <c r="B1" s="399"/>
      <c r="C1" s="399"/>
      <c r="D1" s="399"/>
      <c r="E1" s="108"/>
    </row>
    <row r="2" spans="1:35" ht="13.2">
      <c r="A2" s="20"/>
      <c r="B2" s="110"/>
      <c r="C2" s="110"/>
      <c r="D2"/>
      <c r="E2" s="21"/>
    </row>
    <row r="3" spans="1:35" ht="13.2">
      <c r="A3" s="20"/>
      <c r="B3" s="110"/>
      <c r="C3" s="110"/>
      <c r="D3" s="110"/>
      <c r="E3" s="21"/>
    </row>
    <row r="4" spans="1:35" ht="15.75" customHeight="1">
      <c r="A4" s="20"/>
      <c r="B4" s="397" t="s">
        <v>50</v>
      </c>
      <c r="C4" s="397"/>
      <c r="D4" s="397"/>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s="305"/>
      <c r="G6" s="305"/>
      <c r="H6" s="305"/>
      <c r="I6" s="305"/>
      <c r="J6" s="305"/>
      <c r="K6" s="305"/>
      <c r="L6" s="305"/>
      <c r="M6" s="305"/>
      <c r="N6" s="305"/>
      <c r="O6" s="305"/>
      <c r="P6" s="305"/>
      <c r="Q6" s="305"/>
      <c r="R6" s="305"/>
      <c r="S6" s="305"/>
      <c r="T6" s="305"/>
      <c r="U6" s="305"/>
      <c r="V6" s="305"/>
      <c r="W6" s="305"/>
      <c r="X6" s="305"/>
      <c r="Y6" s="305"/>
      <c r="Z6" s="305"/>
      <c r="AA6" s="305"/>
      <c r="AB6" s="305"/>
      <c r="AC6" s="305"/>
      <c r="AD6" s="305"/>
      <c r="AE6" s="305"/>
      <c r="AF6" s="305"/>
      <c r="AG6" s="305"/>
      <c r="AH6" s="305"/>
      <c r="AI6" s="305"/>
    </row>
    <row r="7" spans="1:35" s="24" customFormat="1" ht="15">
      <c r="A7" s="120"/>
      <c r="B7" s="111"/>
      <c r="C7" s="90"/>
      <c r="D7" s="90"/>
      <c r="E7" s="23"/>
      <c r="F7" s="305"/>
      <c r="G7" s="305"/>
      <c r="H7" s="305"/>
      <c r="I7" s="305"/>
      <c r="J7" s="305"/>
      <c r="K7" s="305"/>
      <c r="L7" s="305"/>
      <c r="M7" s="305"/>
      <c r="N7" s="305"/>
      <c r="O7" s="305"/>
      <c r="P7" s="305"/>
      <c r="Q7" s="305"/>
      <c r="R7" s="305"/>
      <c r="S7" s="305"/>
      <c r="T7" s="305"/>
      <c r="U7" s="305"/>
      <c r="V7" s="305"/>
      <c r="W7" s="305"/>
      <c r="X7" s="305"/>
      <c r="Y7" s="305"/>
      <c r="Z7" s="305"/>
      <c r="AA7" s="305"/>
      <c r="AB7" s="305"/>
      <c r="AC7" s="305"/>
      <c r="AD7" s="305"/>
      <c r="AE7" s="305"/>
      <c r="AF7" s="305"/>
      <c r="AG7" s="305"/>
      <c r="AH7" s="305"/>
      <c r="AI7" s="305"/>
    </row>
    <row r="8" spans="1:35" s="24" customFormat="1" ht="15">
      <c r="A8" s="120"/>
      <c r="B8" s="111"/>
      <c r="C8" s="90"/>
      <c r="D8" s="90"/>
      <c r="E8" s="23"/>
      <c r="F8" s="305"/>
      <c r="G8" s="305"/>
      <c r="H8" s="305"/>
      <c r="I8" s="305"/>
      <c r="J8" s="305"/>
      <c r="K8" s="305"/>
      <c r="L8" s="305"/>
      <c r="M8" s="305"/>
      <c r="N8" s="305"/>
      <c r="O8" s="305"/>
      <c r="P8" s="305"/>
      <c r="Q8" s="305"/>
      <c r="R8" s="305"/>
      <c r="S8" s="305"/>
      <c r="T8" s="305"/>
      <c r="U8" s="305"/>
      <c r="V8" s="305"/>
      <c r="W8" s="305"/>
      <c r="X8" s="305"/>
      <c r="Y8" s="305"/>
      <c r="Z8" s="305"/>
      <c r="AA8" s="305"/>
      <c r="AB8" s="305"/>
      <c r="AC8" s="305"/>
      <c r="AD8" s="305"/>
      <c r="AE8" s="305"/>
      <c r="AF8" s="305"/>
      <c r="AG8" s="305"/>
      <c r="AH8" s="305"/>
      <c r="AI8" s="305"/>
    </row>
    <row r="9" spans="1:35" s="24" customFormat="1" ht="15">
      <c r="A9" s="120"/>
      <c r="B9" s="111"/>
      <c r="C9" s="90"/>
      <c r="D9" s="90"/>
      <c r="E9" s="23"/>
      <c r="F9" s="305"/>
      <c r="G9" s="305"/>
      <c r="H9" s="305"/>
      <c r="I9" s="305"/>
      <c r="J9" s="305"/>
      <c r="K9" s="305"/>
      <c r="L9" s="305"/>
      <c r="M9" s="305"/>
      <c r="N9" s="305"/>
      <c r="O9" s="305"/>
      <c r="P9" s="305"/>
      <c r="Q9" s="305"/>
      <c r="R9" s="305"/>
      <c r="S9" s="305"/>
      <c r="T9" s="305"/>
      <c r="U9" s="305"/>
      <c r="V9" s="305"/>
      <c r="W9" s="305"/>
      <c r="X9" s="305"/>
      <c r="Y9" s="305"/>
      <c r="Z9" s="305"/>
      <c r="AA9" s="305"/>
      <c r="AB9" s="305"/>
      <c r="AC9" s="305"/>
      <c r="AD9" s="305"/>
      <c r="AE9" s="305"/>
      <c r="AF9" s="305"/>
      <c r="AG9" s="305"/>
      <c r="AH9" s="305"/>
      <c r="AI9" s="305"/>
    </row>
    <row r="10" spans="1:35" s="24" customFormat="1" ht="15">
      <c r="A10" s="120"/>
      <c r="B10" s="111"/>
      <c r="C10" s="90"/>
      <c r="D10" s="90"/>
      <c r="E10" s="23"/>
      <c r="F10" s="305"/>
      <c r="G10" s="305"/>
      <c r="H10" s="305"/>
      <c r="I10" s="305"/>
      <c r="J10" s="305"/>
      <c r="K10" s="305"/>
      <c r="L10" s="305"/>
      <c r="M10" s="305"/>
      <c r="N10" s="305"/>
      <c r="O10" s="305"/>
      <c r="P10" s="305"/>
      <c r="Q10" s="305"/>
      <c r="R10" s="305"/>
      <c r="S10" s="305"/>
      <c r="T10" s="305"/>
      <c r="U10" s="305"/>
      <c r="V10" s="305"/>
      <c r="W10" s="305"/>
      <c r="X10" s="305"/>
      <c r="Y10" s="305"/>
      <c r="Z10" s="305"/>
      <c r="AA10" s="305"/>
      <c r="AB10" s="305"/>
      <c r="AC10" s="305"/>
      <c r="AD10" s="305"/>
      <c r="AE10" s="305"/>
      <c r="AF10" s="305"/>
      <c r="AG10" s="305"/>
      <c r="AH10" s="305"/>
      <c r="AI10" s="305"/>
    </row>
    <row r="11" spans="1:35" s="24" customFormat="1" ht="15">
      <c r="A11" s="120"/>
      <c r="B11" s="111"/>
      <c r="C11" s="90"/>
      <c r="D11" s="90"/>
      <c r="E11" s="23"/>
      <c r="F11" s="305"/>
      <c r="G11" s="305"/>
      <c r="H11" s="305"/>
      <c r="I11" s="305"/>
      <c r="J11" s="305"/>
      <c r="K11" s="305"/>
      <c r="L11" s="305"/>
      <c r="M11" s="305"/>
      <c r="N11" s="305"/>
      <c r="O11" s="305"/>
      <c r="P11" s="305"/>
      <c r="Q11" s="305"/>
      <c r="R11" s="305"/>
      <c r="S11" s="305"/>
      <c r="T11" s="305"/>
      <c r="U11" s="305"/>
      <c r="V11" s="305"/>
      <c r="W11" s="305"/>
      <c r="X11" s="305"/>
      <c r="Y11" s="305"/>
      <c r="Z11" s="305"/>
      <c r="AA11" s="305"/>
      <c r="AB11" s="305"/>
      <c r="AC11" s="305"/>
      <c r="AD11" s="305"/>
      <c r="AE11" s="305"/>
      <c r="AF11" s="305"/>
      <c r="AG11" s="305"/>
      <c r="AH11" s="305"/>
      <c r="AI11" s="305"/>
    </row>
    <row r="12" spans="1:35" s="24" customFormat="1" ht="15">
      <c r="A12" s="120"/>
      <c r="B12" s="111"/>
      <c r="C12" s="90"/>
      <c r="D12" s="90"/>
      <c r="E12" s="23"/>
      <c r="F12" s="305"/>
      <c r="G12" s="305"/>
      <c r="H12" s="305"/>
      <c r="I12" s="305"/>
      <c r="J12" s="305"/>
      <c r="K12" s="305"/>
      <c r="L12" s="305"/>
      <c r="M12" s="305"/>
      <c r="N12" s="305"/>
      <c r="O12" s="305"/>
      <c r="P12" s="305"/>
      <c r="Q12" s="305"/>
      <c r="R12" s="305"/>
      <c r="S12" s="305"/>
      <c r="T12" s="305"/>
      <c r="U12" s="305"/>
      <c r="V12" s="305"/>
      <c r="W12" s="305"/>
      <c r="X12" s="305"/>
      <c r="Y12" s="305"/>
      <c r="Z12" s="305"/>
      <c r="AA12" s="305"/>
      <c r="AB12" s="305"/>
      <c r="AC12" s="305"/>
      <c r="AD12" s="305"/>
      <c r="AE12" s="305"/>
      <c r="AF12" s="305"/>
      <c r="AG12" s="305"/>
      <c r="AH12" s="305"/>
      <c r="AI12" s="305"/>
    </row>
    <row r="13" spans="1:35" s="24" customFormat="1" ht="15">
      <c r="A13" s="120"/>
      <c r="B13" s="111"/>
      <c r="C13" s="90"/>
      <c r="D13" s="90"/>
      <c r="E13" s="23"/>
      <c r="F13" s="305"/>
      <c r="G13" s="305"/>
      <c r="H13" s="305"/>
      <c r="I13" s="305"/>
      <c r="J13" s="305"/>
      <c r="K13" s="305"/>
      <c r="L13" s="305"/>
      <c r="M13" s="305"/>
      <c r="N13" s="305"/>
      <c r="O13" s="305"/>
      <c r="P13" s="305"/>
      <c r="Q13" s="305"/>
      <c r="R13" s="305"/>
      <c r="S13" s="305"/>
      <c r="T13" s="305"/>
      <c r="U13" s="305"/>
      <c r="V13" s="305"/>
      <c r="W13" s="305"/>
      <c r="X13" s="305"/>
      <c r="Y13" s="305"/>
      <c r="Z13" s="305"/>
      <c r="AA13" s="305"/>
      <c r="AB13" s="305"/>
      <c r="AC13" s="305"/>
      <c r="AD13" s="305"/>
      <c r="AE13" s="305"/>
      <c r="AF13" s="305"/>
      <c r="AG13" s="305"/>
      <c r="AH13" s="305"/>
      <c r="AI13" s="305"/>
    </row>
    <row r="14" spans="1:35" s="24" customFormat="1" ht="15">
      <c r="A14" s="120"/>
      <c r="B14" s="111"/>
      <c r="C14" s="90"/>
      <c r="D14" s="90"/>
      <c r="E14" s="23"/>
      <c r="F14" s="305"/>
      <c r="G14" s="305"/>
      <c r="H14" s="305"/>
      <c r="I14" s="305"/>
      <c r="J14" s="305"/>
      <c r="K14" s="305"/>
      <c r="L14" s="305"/>
      <c r="M14" s="305"/>
      <c r="N14" s="305"/>
      <c r="O14" s="305"/>
      <c r="P14" s="305"/>
      <c r="Q14" s="305"/>
      <c r="R14" s="305"/>
      <c r="S14" s="305"/>
      <c r="T14" s="305"/>
      <c r="U14" s="305"/>
      <c r="V14" s="305"/>
      <c r="W14" s="305"/>
      <c r="X14" s="305"/>
      <c r="Y14" s="305"/>
      <c r="Z14" s="305"/>
      <c r="AA14" s="305"/>
      <c r="AB14" s="305"/>
      <c r="AC14" s="305"/>
      <c r="AD14" s="305"/>
      <c r="AE14" s="305"/>
      <c r="AF14" s="305"/>
      <c r="AG14" s="305"/>
      <c r="AH14" s="305"/>
      <c r="AI14" s="305"/>
    </row>
    <row r="15" spans="1:35" s="24" customFormat="1" ht="15">
      <c r="A15" s="120"/>
      <c r="B15" s="111"/>
      <c r="C15" s="90"/>
      <c r="D15" s="90"/>
      <c r="E15" s="23"/>
      <c r="F15" s="305"/>
      <c r="G15" s="305"/>
      <c r="H15" s="305"/>
      <c r="I15" s="305"/>
      <c r="J15" s="305"/>
      <c r="K15" s="305"/>
      <c r="L15" s="305"/>
      <c r="M15" s="305"/>
      <c r="N15" s="305"/>
      <c r="O15" s="305"/>
      <c r="P15" s="305"/>
      <c r="Q15" s="305"/>
      <c r="R15" s="305"/>
      <c r="S15" s="305"/>
      <c r="T15" s="305"/>
      <c r="U15" s="305"/>
      <c r="V15" s="305"/>
      <c r="W15" s="305"/>
      <c r="X15" s="305"/>
      <c r="Y15" s="305"/>
      <c r="Z15" s="305"/>
      <c r="AA15" s="305"/>
      <c r="AB15" s="305"/>
      <c r="AC15" s="305"/>
      <c r="AD15" s="305"/>
      <c r="AE15" s="305"/>
      <c r="AF15" s="305"/>
      <c r="AG15" s="305"/>
      <c r="AH15" s="305"/>
      <c r="AI15" s="305"/>
    </row>
    <row r="16" spans="1:35" s="24" customFormat="1" ht="15">
      <c r="A16" s="120"/>
      <c r="B16" s="111"/>
      <c r="C16" s="90"/>
      <c r="D16" s="90"/>
      <c r="E16" s="23"/>
      <c r="F16" s="305"/>
      <c r="G16" s="305"/>
      <c r="H16" s="305"/>
      <c r="I16" s="305"/>
      <c r="J16" s="305"/>
      <c r="K16" s="305"/>
      <c r="L16" s="305"/>
      <c r="M16" s="305"/>
      <c r="N16" s="305"/>
      <c r="O16" s="305"/>
      <c r="P16" s="305"/>
      <c r="Q16" s="305"/>
      <c r="R16" s="305"/>
      <c r="S16" s="305"/>
      <c r="T16" s="305"/>
      <c r="U16" s="305"/>
      <c r="V16" s="305"/>
      <c r="W16" s="305"/>
      <c r="X16" s="305"/>
      <c r="Y16" s="305"/>
      <c r="Z16" s="305"/>
      <c r="AA16" s="305"/>
      <c r="AB16" s="305"/>
      <c r="AC16" s="305"/>
      <c r="AD16" s="305"/>
      <c r="AE16" s="305"/>
      <c r="AF16" s="305"/>
      <c r="AG16" s="305"/>
      <c r="AH16" s="305"/>
      <c r="AI16" s="305"/>
    </row>
    <row r="17" spans="1:35" s="24" customFormat="1" ht="15">
      <c r="A17" s="120"/>
      <c r="B17" s="111"/>
      <c r="C17" s="90"/>
      <c r="D17" s="90"/>
      <c r="E17" s="23"/>
      <c r="F17" s="305"/>
      <c r="G17" s="305"/>
      <c r="H17" s="305"/>
      <c r="I17" s="305"/>
      <c r="J17" s="305"/>
      <c r="K17" s="305"/>
      <c r="L17" s="305"/>
      <c r="M17" s="305"/>
      <c r="N17" s="305"/>
      <c r="O17" s="305"/>
      <c r="P17" s="305"/>
      <c r="Q17" s="305"/>
      <c r="R17" s="305"/>
      <c r="S17" s="305"/>
      <c r="T17" s="305"/>
      <c r="U17" s="305"/>
      <c r="V17" s="305"/>
      <c r="W17" s="305"/>
      <c r="X17" s="305"/>
      <c r="Y17" s="305"/>
      <c r="Z17" s="305"/>
      <c r="AA17" s="305"/>
      <c r="AB17" s="305"/>
      <c r="AC17" s="305"/>
      <c r="AD17" s="305"/>
      <c r="AE17" s="305"/>
      <c r="AF17" s="305"/>
      <c r="AG17" s="305"/>
      <c r="AH17" s="305"/>
      <c r="AI17" s="305"/>
    </row>
    <row r="18" spans="1:35" s="24" customFormat="1" ht="15">
      <c r="A18" s="120"/>
      <c r="B18" s="111"/>
      <c r="C18" s="90"/>
      <c r="D18" s="90"/>
      <c r="E18" s="23"/>
      <c r="F18" s="305"/>
      <c r="G18" s="305"/>
      <c r="H18" s="305"/>
      <c r="I18" s="305"/>
      <c r="J18" s="305"/>
      <c r="K18" s="305"/>
      <c r="L18" s="305"/>
      <c r="M18" s="305"/>
      <c r="N18" s="305"/>
      <c r="O18" s="305"/>
      <c r="P18" s="305"/>
      <c r="Q18" s="305"/>
      <c r="R18" s="305"/>
      <c r="S18" s="305"/>
      <c r="T18" s="305"/>
      <c r="U18" s="305"/>
      <c r="V18" s="305"/>
      <c r="W18" s="305"/>
      <c r="X18" s="305"/>
      <c r="Y18" s="305"/>
      <c r="Z18" s="305"/>
      <c r="AA18" s="305"/>
      <c r="AB18" s="305"/>
      <c r="AC18" s="305"/>
      <c r="AD18" s="305"/>
      <c r="AE18" s="305"/>
      <c r="AF18" s="305"/>
      <c r="AG18" s="305"/>
      <c r="AH18" s="305"/>
      <c r="AI18" s="305"/>
    </row>
    <row r="19" spans="1:35" s="24" customFormat="1" ht="15">
      <c r="A19" s="120"/>
      <c r="B19" s="111"/>
      <c r="C19" s="90"/>
      <c r="D19" s="90"/>
      <c r="E19" s="23"/>
      <c r="F19" s="305"/>
      <c r="G19" s="305"/>
      <c r="H19" s="305"/>
      <c r="I19" s="305"/>
      <c r="J19" s="305"/>
      <c r="K19" s="305"/>
      <c r="L19" s="305"/>
      <c r="M19" s="305"/>
      <c r="N19" s="305"/>
      <c r="O19" s="305"/>
      <c r="P19" s="305"/>
      <c r="Q19" s="305"/>
      <c r="R19" s="305"/>
      <c r="S19" s="305"/>
      <c r="T19" s="305"/>
      <c r="U19" s="305"/>
      <c r="V19" s="305"/>
      <c r="W19" s="305"/>
      <c r="X19" s="305"/>
      <c r="Y19" s="305"/>
      <c r="Z19" s="305"/>
      <c r="AA19" s="305"/>
      <c r="AB19" s="305"/>
      <c r="AC19" s="305"/>
      <c r="AD19" s="305"/>
      <c r="AE19" s="305"/>
      <c r="AF19" s="305"/>
      <c r="AG19" s="305"/>
      <c r="AH19" s="305"/>
      <c r="AI19" s="305"/>
    </row>
    <row r="20" spans="1:35" s="24" customFormat="1" ht="15">
      <c r="A20" s="120"/>
      <c r="B20" s="111"/>
      <c r="C20" s="90"/>
      <c r="D20" s="90"/>
      <c r="E20" s="23"/>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305"/>
      <c r="AE20" s="305"/>
      <c r="AF20" s="305"/>
      <c r="AG20" s="305"/>
      <c r="AH20" s="305"/>
      <c r="AI20" s="305"/>
    </row>
    <row r="21" spans="1:35" s="24" customFormat="1" ht="15">
      <c r="A21" s="120"/>
      <c r="B21" s="111"/>
      <c r="C21" s="90"/>
      <c r="D21" s="90"/>
      <c r="E21" s="23"/>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305"/>
      <c r="AE21" s="305"/>
      <c r="AF21" s="305"/>
      <c r="AG21" s="305"/>
      <c r="AH21" s="305"/>
      <c r="AI21" s="305"/>
    </row>
    <row r="22" spans="1:35" s="24" customFormat="1" ht="15">
      <c r="A22" s="120"/>
      <c r="B22" s="111"/>
      <c r="C22" s="90"/>
      <c r="D22" s="90"/>
      <c r="E22" s="23"/>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305"/>
      <c r="AE22" s="305"/>
      <c r="AF22" s="305"/>
      <c r="AG22" s="305"/>
      <c r="AH22" s="305"/>
      <c r="AI22" s="305"/>
    </row>
    <row r="23" spans="1:35" s="24" customFormat="1" ht="15">
      <c r="A23" s="120"/>
      <c r="B23" s="111"/>
      <c r="C23" s="90"/>
      <c r="D23" s="90"/>
      <c r="E23" s="23"/>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305"/>
      <c r="AE23" s="305"/>
      <c r="AF23" s="305"/>
      <c r="AG23" s="305"/>
      <c r="AH23" s="305"/>
      <c r="AI23" s="305"/>
    </row>
    <row r="24" spans="1:35" s="24" customFormat="1" ht="15">
      <c r="A24" s="120"/>
      <c r="B24" s="111"/>
      <c r="C24" s="90"/>
      <c r="D24" s="90"/>
      <c r="E24" s="23"/>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305"/>
      <c r="AE24" s="305"/>
      <c r="AF24" s="305"/>
      <c r="AG24" s="305"/>
      <c r="AH24" s="305"/>
      <c r="AI24" s="305"/>
    </row>
    <row r="25" spans="1:35" s="24" customFormat="1" ht="15">
      <c r="A25" s="120"/>
      <c r="B25" s="111"/>
      <c r="C25" s="90"/>
      <c r="D25" s="90"/>
      <c r="E25" s="23"/>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305"/>
      <c r="AE25" s="305"/>
      <c r="AF25" s="305"/>
      <c r="AG25" s="305"/>
      <c r="AH25" s="305"/>
      <c r="AI25" s="305"/>
    </row>
    <row r="26" spans="1:35" s="24" customFormat="1" ht="15">
      <c r="A26" s="120"/>
      <c r="B26" s="111"/>
      <c r="C26" s="90"/>
      <c r="D26" s="90"/>
      <c r="E26" s="23"/>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305"/>
      <c r="AE26" s="305"/>
      <c r="AF26" s="305"/>
      <c r="AG26" s="305"/>
      <c r="AH26" s="305"/>
      <c r="AI26" s="305"/>
    </row>
    <row r="27" spans="1:35" s="24" customFormat="1" ht="15">
      <c r="A27" s="120"/>
      <c r="B27" s="111"/>
      <c r="C27" s="90"/>
      <c r="D27" s="90"/>
      <c r="E27" s="23"/>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305"/>
      <c r="AE27" s="305"/>
      <c r="AF27" s="305"/>
      <c r="AG27" s="305"/>
      <c r="AH27" s="305"/>
      <c r="AI27" s="305"/>
    </row>
    <row r="28" spans="1:35" s="24" customFormat="1" ht="15">
      <c r="A28" s="120"/>
      <c r="B28" s="111"/>
      <c r="C28" s="90"/>
      <c r="D28" s="90"/>
      <c r="E28" s="23"/>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305"/>
      <c r="AE28" s="305"/>
      <c r="AF28" s="305"/>
      <c r="AG28" s="305"/>
      <c r="AH28" s="305"/>
      <c r="AI28" s="305"/>
    </row>
    <row r="29" spans="1:35" s="24" customFormat="1" ht="15">
      <c r="A29" s="120"/>
      <c r="B29" s="111"/>
      <c r="C29" s="90"/>
      <c r="D29" s="90"/>
      <c r="E29" s="23"/>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305"/>
      <c r="AE29" s="305"/>
      <c r="AF29" s="305"/>
      <c r="AG29" s="305"/>
      <c r="AH29" s="305"/>
      <c r="AI29" s="305"/>
    </row>
    <row r="30" spans="1:35" s="24" customFormat="1" ht="15">
      <c r="A30" s="120"/>
      <c r="B30" s="111"/>
      <c r="C30" s="90"/>
      <c r="D30" s="90"/>
      <c r="E30" s="23"/>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305"/>
      <c r="AE30" s="305"/>
      <c r="AF30" s="305"/>
      <c r="AG30" s="305"/>
      <c r="AH30" s="305"/>
      <c r="AI30" s="305"/>
    </row>
    <row r="31" spans="1:35" s="24" customFormat="1" ht="15">
      <c r="A31" s="120"/>
      <c r="B31" s="111"/>
      <c r="C31" s="90"/>
      <c r="D31" s="90"/>
      <c r="E31" s="23"/>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305"/>
      <c r="AE31" s="305"/>
      <c r="AF31" s="305"/>
      <c r="AG31" s="305"/>
      <c r="AH31" s="305"/>
      <c r="AI31" s="305"/>
    </row>
    <row r="32" spans="1:35" s="24" customFormat="1" ht="15">
      <c r="A32" s="120"/>
      <c r="B32" s="111"/>
      <c r="C32" s="90"/>
      <c r="D32" s="90"/>
      <c r="E32" s="23"/>
      <c r="F32" s="305"/>
      <c r="G32" s="305"/>
      <c r="H32" s="305"/>
      <c r="I32" s="305"/>
      <c r="J32" s="305"/>
      <c r="K32" s="305"/>
      <c r="L32" s="305"/>
      <c r="M32" s="305"/>
      <c r="N32" s="305"/>
      <c r="O32" s="305"/>
      <c r="P32" s="305"/>
      <c r="Q32" s="305"/>
      <c r="R32" s="305"/>
      <c r="S32" s="305"/>
      <c r="T32" s="305"/>
      <c r="U32" s="305"/>
      <c r="V32" s="305"/>
      <c r="W32" s="305"/>
      <c r="X32" s="305"/>
      <c r="Y32" s="305"/>
      <c r="Z32" s="305"/>
      <c r="AA32" s="305"/>
      <c r="AB32" s="305"/>
      <c r="AC32" s="305"/>
      <c r="AD32" s="305"/>
      <c r="AE32" s="305"/>
      <c r="AF32" s="305"/>
      <c r="AG32" s="305"/>
      <c r="AH32" s="305"/>
      <c r="AI32" s="305"/>
    </row>
    <row r="33" spans="1:35" s="24" customFormat="1" ht="15">
      <c r="A33" s="120"/>
      <c r="B33" s="111"/>
      <c r="C33" s="90"/>
      <c r="D33" s="90"/>
      <c r="E33" s="23"/>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5"/>
      <c r="AD33" s="305"/>
      <c r="AE33" s="305"/>
      <c r="AF33" s="305"/>
      <c r="AG33" s="305"/>
      <c r="AH33" s="305"/>
      <c r="AI33" s="305"/>
    </row>
    <row r="34" spans="1:35" s="24" customFormat="1" ht="15">
      <c r="A34" s="120"/>
      <c r="B34" s="111"/>
      <c r="C34" s="90"/>
      <c r="D34" s="90"/>
      <c r="E34" s="23"/>
      <c r="F34" s="305"/>
      <c r="G34" s="305"/>
      <c r="H34" s="305"/>
      <c r="I34" s="305"/>
      <c r="J34" s="305"/>
      <c r="K34" s="305"/>
      <c r="L34" s="305"/>
      <c r="M34" s="305"/>
      <c r="N34" s="305"/>
      <c r="O34" s="305"/>
      <c r="P34" s="305"/>
      <c r="Q34" s="305"/>
      <c r="R34" s="305"/>
      <c r="S34" s="305"/>
      <c r="T34" s="305"/>
      <c r="U34" s="305"/>
      <c r="V34" s="305"/>
      <c r="W34" s="305"/>
      <c r="X34" s="305"/>
      <c r="Y34" s="305"/>
      <c r="Z34" s="305"/>
      <c r="AA34" s="305"/>
      <c r="AB34" s="305"/>
      <c r="AC34" s="305"/>
      <c r="AD34" s="305"/>
      <c r="AE34" s="305"/>
      <c r="AF34" s="305"/>
      <c r="AG34" s="305"/>
      <c r="AH34" s="305"/>
      <c r="AI34" s="305"/>
    </row>
    <row r="35" spans="1:35" s="24" customFormat="1" ht="15">
      <c r="A35" s="120"/>
      <c r="B35" s="111"/>
      <c r="C35" s="90"/>
      <c r="D35" s="90"/>
      <c r="E35" s="23"/>
      <c r="F35" s="305"/>
      <c r="G35" s="305"/>
      <c r="H35" s="305"/>
      <c r="I35" s="305"/>
      <c r="J35" s="305"/>
      <c r="K35" s="305"/>
      <c r="L35" s="305"/>
      <c r="M35" s="305"/>
      <c r="N35" s="305"/>
      <c r="O35" s="305"/>
      <c r="P35" s="305"/>
      <c r="Q35" s="305"/>
      <c r="R35" s="305"/>
      <c r="S35" s="305"/>
      <c r="T35" s="305"/>
      <c r="U35" s="305"/>
      <c r="V35" s="305"/>
      <c r="W35" s="305"/>
      <c r="X35" s="305"/>
      <c r="Y35" s="305"/>
      <c r="Z35" s="305"/>
      <c r="AA35" s="305"/>
      <c r="AB35" s="305"/>
      <c r="AC35" s="305"/>
      <c r="AD35" s="305"/>
      <c r="AE35" s="305"/>
      <c r="AF35" s="305"/>
      <c r="AG35" s="305"/>
      <c r="AH35" s="305"/>
      <c r="AI35" s="305"/>
    </row>
    <row r="36" spans="1:35" s="24" customFormat="1" ht="15">
      <c r="A36" s="120"/>
      <c r="B36" s="111"/>
      <c r="C36" s="90"/>
      <c r="D36" s="90"/>
      <c r="E36" s="23"/>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305"/>
      <c r="AE36" s="305"/>
      <c r="AF36" s="305"/>
      <c r="AG36" s="305"/>
      <c r="AH36" s="305"/>
      <c r="AI36" s="305"/>
    </row>
    <row r="37" spans="1:35" s="24" customFormat="1" ht="15">
      <c r="A37" s="120"/>
      <c r="B37" s="111"/>
      <c r="C37" s="90"/>
      <c r="D37" s="90"/>
      <c r="E37" s="23"/>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305"/>
      <c r="AE37" s="305"/>
      <c r="AF37" s="305"/>
      <c r="AG37" s="305"/>
      <c r="AH37" s="305"/>
      <c r="AI37" s="305"/>
    </row>
    <row r="38" spans="1:35" s="24" customFormat="1" ht="15">
      <c r="A38" s="120"/>
      <c r="B38" s="111"/>
      <c r="C38" s="90"/>
      <c r="D38" s="90"/>
      <c r="E38" s="23"/>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305"/>
      <c r="AE38" s="305"/>
      <c r="AF38" s="305"/>
      <c r="AG38" s="305"/>
      <c r="AH38" s="305"/>
      <c r="AI38" s="305"/>
    </row>
    <row r="39" spans="1:35" s="24" customFormat="1" ht="15">
      <c r="A39" s="120"/>
      <c r="B39" s="111"/>
      <c r="C39" s="90"/>
      <c r="D39" s="90"/>
      <c r="E39" s="23"/>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305"/>
      <c r="AE39" s="305"/>
      <c r="AF39" s="305"/>
      <c r="AG39" s="305"/>
      <c r="AH39" s="305"/>
      <c r="AI39" s="305"/>
    </row>
    <row r="40" spans="1:35" s="24" customFormat="1" ht="15">
      <c r="A40" s="120"/>
      <c r="B40" s="111"/>
      <c r="C40" s="90"/>
      <c r="D40" s="90"/>
      <c r="E40" s="23"/>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305"/>
      <c r="AE40" s="305"/>
      <c r="AF40" s="305"/>
      <c r="AG40" s="305"/>
      <c r="AH40" s="305"/>
      <c r="AI40" s="305"/>
    </row>
    <row r="41" spans="1:35" s="24" customFormat="1" ht="15">
      <c r="A41" s="120"/>
      <c r="B41" s="111"/>
      <c r="C41" s="90"/>
      <c r="D41" s="90"/>
      <c r="E41" s="23"/>
      <c r="F41" s="305"/>
      <c r="G41" s="305"/>
      <c r="H41" s="305"/>
      <c r="I41" s="305"/>
      <c r="J41" s="305"/>
      <c r="K41" s="305"/>
      <c r="L41" s="305"/>
      <c r="M41" s="305"/>
      <c r="N41" s="305"/>
      <c r="O41" s="305"/>
      <c r="P41" s="305"/>
      <c r="Q41" s="305"/>
      <c r="R41" s="305"/>
      <c r="S41" s="305"/>
      <c r="T41" s="305"/>
      <c r="U41" s="305"/>
      <c r="V41" s="305"/>
      <c r="W41" s="305"/>
      <c r="X41" s="305"/>
      <c r="Y41" s="305"/>
      <c r="Z41" s="305"/>
      <c r="AA41" s="305"/>
      <c r="AB41" s="305"/>
      <c r="AC41" s="305"/>
      <c r="AD41" s="305"/>
      <c r="AE41" s="305"/>
      <c r="AF41" s="305"/>
      <c r="AG41" s="305"/>
      <c r="AH41" s="305"/>
      <c r="AI41" s="305"/>
    </row>
    <row r="42" spans="1:35" s="24" customFormat="1" ht="15">
      <c r="A42" s="120"/>
      <c r="B42" s="111"/>
      <c r="C42" s="90"/>
      <c r="D42" s="90"/>
      <c r="E42" s="23"/>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305"/>
      <c r="AE42" s="305"/>
      <c r="AF42" s="305"/>
      <c r="AG42" s="305"/>
      <c r="AH42" s="305"/>
      <c r="AI42" s="305"/>
    </row>
    <row r="43" spans="1:35" s="24" customFormat="1" ht="15">
      <c r="A43" s="120"/>
      <c r="B43" s="111"/>
      <c r="C43" s="90"/>
      <c r="D43" s="90"/>
      <c r="E43" s="23"/>
      <c r="F43" s="305"/>
      <c r="G43" s="305"/>
      <c r="H43" s="305"/>
      <c r="I43" s="305"/>
      <c r="J43" s="305"/>
      <c r="K43" s="305"/>
      <c r="L43" s="305"/>
      <c r="M43" s="305"/>
      <c r="N43" s="305"/>
      <c r="O43" s="305"/>
      <c r="P43" s="305"/>
      <c r="Q43" s="305"/>
      <c r="R43" s="305"/>
      <c r="S43" s="305"/>
      <c r="T43" s="305"/>
      <c r="U43" s="305"/>
      <c r="V43" s="305"/>
      <c r="W43" s="305"/>
      <c r="X43" s="305"/>
      <c r="Y43" s="305"/>
      <c r="Z43" s="305"/>
      <c r="AA43" s="305"/>
      <c r="AB43" s="305"/>
      <c r="AC43" s="305"/>
      <c r="AD43" s="305"/>
      <c r="AE43" s="305"/>
      <c r="AF43" s="305"/>
      <c r="AG43" s="305"/>
      <c r="AH43" s="305"/>
      <c r="AI43" s="305"/>
    </row>
    <row r="44" spans="1:35" s="24" customFormat="1" ht="15">
      <c r="A44" s="120"/>
      <c r="B44" s="111"/>
      <c r="C44" s="90"/>
      <c r="D44" s="90"/>
      <c r="E44" s="23"/>
      <c r="F44" s="305"/>
      <c r="G44" s="305"/>
      <c r="H44" s="305"/>
      <c r="I44" s="305"/>
      <c r="J44" s="305"/>
      <c r="K44" s="305"/>
      <c r="L44" s="305"/>
      <c r="M44" s="305"/>
      <c r="N44" s="305"/>
      <c r="O44" s="305"/>
      <c r="P44" s="305"/>
      <c r="Q44" s="305"/>
      <c r="R44" s="305"/>
      <c r="S44" s="305"/>
      <c r="T44" s="305"/>
      <c r="U44" s="305"/>
      <c r="V44" s="305"/>
      <c r="W44" s="305"/>
      <c r="X44" s="305"/>
      <c r="Y44" s="305"/>
      <c r="Z44" s="305"/>
      <c r="AA44" s="305"/>
      <c r="AB44" s="305"/>
      <c r="AC44" s="305"/>
      <c r="AD44" s="305"/>
      <c r="AE44" s="305"/>
      <c r="AF44" s="305"/>
      <c r="AG44" s="305"/>
      <c r="AH44" s="305"/>
      <c r="AI44" s="305"/>
    </row>
    <row r="45" spans="1:35" s="24" customFormat="1" ht="15">
      <c r="A45" s="120"/>
      <c r="B45" s="111"/>
      <c r="C45" s="90"/>
      <c r="D45" s="90"/>
      <c r="E45" s="23"/>
      <c r="F45" s="305"/>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c r="AE45" s="305"/>
      <c r="AF45" s="305"/>
      <c r="AG45" s="305"/>
      <c r="AH45" s="305"/>
      <c r="AI45" s="305"/>
    </row>
    <row r="46" spans="1:35" s="24" customFormat="1" ht="15">
      <c r="A46" s="120"/>
      <c r="B46" s="111"/>
      <c r="C46" s="90"/>
      <c r="D46" s="90"/>
      <c r="E46" s="23"/>
      <c r="F46" s="305"/>
      <c r="G46" s="305"/>
      <c r="H46" s="305"/>
      <c r="I46" s="305"/>
      <c r="J46" s="305"/>
      <c r="K46" s="305"/>
      <c r="L46" s="305"/>
      <c r="M46" s="305"/>
      <c r="N46" s="305"/>
      <c r="O46" s="305"/>
      <c r="P46" s="305"/>
      <c r="Q46" s="305"/>
      <c r="R46" s="305"/>
      <c r="S46" s="305"/>
      <c r="T46" s="305"/>
      <c r="U46" s="305"/>
      <c r="V46" s="305"/>
      <c r="W46" s="305"/>
      <c r="X46" s="305"/>
      <c r="Y46" s="305"/>
      <c r="Z46" s="305"/>
      <c r="AA46" s="305"/>
      <c r="AB46" s="305"/>
      <c r="AC46" s="305"/>
      <c r="AD46" s="305"/>
      <c r="AE46" s="305"/>
      <c r="AF46" s="305"/>
      <c r="AG46" s="305"/>
      <c r="AH46" s="305"/>
      <c r="AI46" s="305"/>
    </row>
    <row r="47" spans="1:35" s="24" customFormat="1" ht="15">
      <c r="A47" s="120"/>
      <c r="B47" s="111"/>
      <c r="C47" s="90"/>
      <c r="D47" s="90"/>
      <c r="E47" s="23"/>
      <c r="F47" s="305"/>
      <c r="G47" s="305"/>
      <c r="H47" s="305"/>
      <c r="I47" s="305"/>
      <c r="J47" s="305"/>
      <c r="K47" s="305"/>
      <c r="L47" s="305"/>
      <c r="M47" s="305"/>
      <c r="N47" s="305"/>
      <c r="O47" s="305"/>
      <c r="P47" s="305"/>
      <c r="Q47" s="305"/>
      <c r="R47" s="305"/>
      <c r="S47" s="305"/>
      <c r="T47" s="305"/>
      <c r="U47" s="305"/>
      <c r="V47" s="305"/>
      <c r="W47" s="305"/>
      <c r="X47" s="305"/>
      <c r="Y47" s="305"/>
      <c r="Z47" s="305"/>
      <c r="AA47" s="305"/>
      <c r="AB47" s="305"/>
      <c r="AC47" s="305"/>
      <c r="AD47" s="305"/>
      <c r="AE47" s="305"/>
      <c r="AF47" s="305"/>
      <c r="AG47" s="305"/>
      <c r="AH47" s="305"/>
      <c r="AI47" s="305"/>
    </row>
    <row r="48" spans="1:35" s="24" customFormat="1" ht="15">
      <c r="A48" s="120"/>
      <c r="B48" s="111"/>
      <c r="C48" s="90"/>
      <c r="D48" s="90"/>
      <c r="E48" s="23"/>
      <c r="F48" s="305"/>
      <c r="G48" s="305"/>
      <c r="H48" s="305"/>
      <c r="I48" s="305"/>
      <c r="J48" s="305"/>
      <c r="K48" s="305"/>
      <c r="L48" s="305"/>
      <c r="M48" s="305"/>
      <c r="N48" s="305"/>
      <c r="O48" s="305"/>
      <c r="P48" s="305"/>
      <c r="Q48" s="305"/>
      <c r="R48" s="305"/>
      <c r="S48" s="305"/>
      <c r="T48" s="305"/>
      <c r="U48" s="305"/>
      <c r="V48" s="305"/>
      <c r="W48" s="305"/>
      <c r="X48" s="305"/>
      <c r="Y48" s="305"/>
      <c r="Z48" s="305"/>
      <c r="AA48" s="305"/>
      <c r="AB48" s="305"/>
      <c r="AC48" s="305"/>
      <c r="AD48" s="305"/>
      <c r="AE48" s="305"/>
      <c r="AF48" s="305"/>
      <c r="AG48" s="305"/>
      <c r="AH48" s="305"/>
      <c r="AI48" s="305"/>
    </row>
    <row r="49" spans="1:35" s="24" customFormat="1" ht="15">
      <c r="A49" s="120"/>
      <c r="B49" s="111"/>
      <c r="C49" s="90"/>
      <c r="D49" s="90"/>
      <c r="E49" s="23"/>
      <c r="F49" s="305"/>
      <c r="G49" s="305"/>
      <c r="H49" s="305"/>
      <c r="I49" s="305"/>
      <c r="J49" s="305"/>
      <c r="K49" s="305"/>
      <c r="L49" s="305"/>
      <c r="M49" s="305"/>
      <c r="N49" s="305"/>
      <c r="O49" s="305"/>
      <c r="P49" s="305"/>
      <c r="Q49" s="305"/>
      <c r="R49" s="305"/>
      <c r="S49" s="305"/>
      <c r="T49" s="305"/>
      <c r="U49" s="305"/>
      <c r="V49" s="305"/>
      <c r="W49" s="305"/>
      <c r="X49" s="305"/>
      <c r="Y49" s="305"/>
      <c r="Z49" s="305"/>
      <c r="AA49" s="305"/>
      <c r="AB49" s="305"/>
      <c r="AC49" s="305"/>
      <c r="AD49" s="305"/>
      <c r="AE49" s="305"/>
      <c r="AF49" s="305"/>
      <c r="AG49" s="305"/>
      <c r="AH49" s="305"/>
      <c r="AI49" s="305"/>
    </row>
    <row r="50" spans="1:35" s="24" customFormat="1" ht="15">
      <c r="A50" s="120"/>
      <c r="B50" s="111"/>
      <c r="C50" s="90"/>
      <c r="D50" s="90"/>
      <c r="E50" s="23"/>
      <c r="F50" s="305"/>
      <c r="G50" s="305"/>
      <c r="H50" s="305"/>
      <c r="I50" s="305"/>
      <c r="J50" s="305"/>
      <c r="K50" s="305"/>
      <c r="L50" s="305"/>
      <c r="M50" s="305"/>
      <c r="N50" s="305"/>
      <c r="O50" s="305"/>
      <c r="P50" s="305"/>
      <c r="Q50" s="305"/>
      <c r="R50" s="305"/>
      <c r="S50" s="305"/>
      <c r="T50" s="305"/>
      <c r="U50" s="305"/>
      <c r="V50" s="305"/>
      <c r="W50" s="305"/>
      <c r="X50" s="305"/>
      <c r="Y50" s="305"/>
      <c r="Z50" s="305"/>
      <c r="AA50" s="305"/>
      <c r="AB50" s="305"/>
      <c r="AC50" s="305"/>
      <c r="AD50" s="305"/>
      <c r="AE50" s="305"/>
      <c r="AF50" s="305"/>
      <c r="AG50" s="305"/>
      <c r="AH50" s="305"/>
      <c r="AI50" s="305"/>
    </row>
    <row r="51" spans="1:35" s="24" customFormat="1" ht="15">
      <c r="A51" s="120"/>
      <c r="B51" s="111"/>
      <c r="C51" s="90"/>
      <c r="D51" s="90"/>
      <c r="E51" s="23"/>
      <c r="F51" s="305"/>
      <c r="G51" s="305"/>
      <c r="H51" s="305"/>
      <c r="I51" s="305"/>
      <c r="J51" s="305"/>
      <c r="K51" s="305"/>
      <c r="L51" s="305"/>
      <c r="M51" s="305"/>
      <c r="N51" s="305"/>
      <c r="O51" s="305"/>
      <c r="P51" s="305"/>
      <c r="Q51" s="305"/>
      <c r="R51" s="305"/>
      <c r="S51" s="305"/>
      <c r="T51" s="305"/>
      <c r="U51" s="305"/>
      <c r="V51" s="305"/>
      <c r="W51" s="305"/>
      <c r="X51" s="305"/>
      <c r="Y51" s="305"/>
      <c r="Z51" s="305"/>
      <c r="AA51" s="305"/>
      <c r="AB51" s="305"/>
      <c r="AC51" s="305"/>
      <c r="AD51" s="305"/>
      <c r="AE51" s="305"/>
      <c r="AF51" s="305"/>
      <c r="AG51" s="305"/>
      <c r="AH51" s="305"/>
      <c r="AI51" s="305"/>
    </row>
    <row r="52" spans="1:35" s="24" customFormat="1" ht="15">
      <c r="A52" s="120"/>
      <c r="B52" s="111"/>
      <c r="C52" s="90"/>
      <c r="D52" s="90"/>
      <c r="E52" s="23"/>
      <c r="F52" s="305"/>
      <c r="G52" s="305"/>
      <c r="H52" s="305"/>
      <c r="I52" s="305"/>
      <c r="J52" s="305"/>
      <c r="K52" s="305"/>
      <c r="L52" s="305"/>
      <c r="M52" s="305"/>
      <c r="N52" s="305"/>
      <c r="O52" s="305"/>
      <c r="P52" s="305"/>
      <c r="Q52" s="305"/>
      <c r="R52" s="305"/>
      <c r="S52" s="305"/>
      <c r="T52" s="305"/>
      <c r="U52" s="305"/>
      <c r="V52" s="305"/>
      <c r="W52" s="305"/>
      <c r="X52" s="305"/>
      <c r="Y52" s="305"/>
      <c r="Z52" s="305"/>
      <c r="AA52" s="305"/>
      <c r="AB52" s="305"/>
      <c r="AC52" s="305"/>
      <c r="AD52" s="305"/>
      <c r="AE52" s="305"/>
      <c r="AF52" s="305"/>
      <c r="AG52" s="305"/>
      <c r="AH52" s="305"/>
      <c r="AI52" s="305"/>
    </row>
    <row r="53" spans="1:35" s="24" customFormat="1" ht="15">
      <c r="A53" s="120"/>
      <c r="B53" s="111"/>
      <c r="C53" s="90"/>
      <c r="D53" s="90"/>
      <c r="E53" s="23"/>
      <c r="F53" s="305"/>
      <c r="G53" s="305"/>
      <c r="H53" s="305"/>
      <c r="I53" s="305"/>
      <c r="J53" s="305"/>
      <c r="K53" s="305"/>
      <c r="L53" s="305"/>
      <c r="M53" s="305"/>
      <c r="N53" s="305"/>
      <c r="O53" s="305"/>
      <c r="P53" s="305"/>
      <c r="Q53" s="305"/>
      <c r="R53" s="305"/>
      <c r="S53" s="305"/>
      <c r="T53" s="305"/>
      <c r="U53" s="305"/>
      <c r="V53" s="305"/>
      <c r="W53" s="305"/>
      <c r="X53" s="305"/>
      <c r="Y53" s="305"/>
      <c r="Z53" s="305"/>
      <c r="AA53" s="305"/>
      <c r="AB53" s="305"/>
      <c r="AC53" s="305"/>
      <c r="AD53" s="305"/>
      <c r="AE53" s="305"/>
      <c r="AF53" s="305"/>
      <c r="AG53" s="305"/>
      <c r="AH53" s="305"/>
      <c r="AI53" s="305"/>
    </row>
    <row r="54" spans="1:35" s="24" customFormat="1" ht="15">
      <c r="A54" s="120"/>
      <c r="B54" s="111"/>
      <c r="C54" s="90"/>
      <c r="D54" s="90"/>
      <c r="E54" s="23"/>
      <c r="F54" s="305"/>
      <c r="G54" s="305"/>
      <c r="H54" s="305"/>
      <c r="I54" s="305"/>
      <c r="J54" s="305"/>
      <c r="K54" s="305"/>
      <c r="L54" s="305"/>
      <c r="M54" s="305"/>
      <c r="N54" s="305"/>
      <c r="O54" s="305"/>
      <c r="P54" s="305"/>
      <c r="Q54" s="305"/>
      <c r="R54" s="305"/>
      <c r="S54" s="305"/>
      <c r="T54" s="305"/>
      <c r="U54" s="305"/>
      <c r="V54" s="305"/>
      <c r="W54" s="305"/>
      <c r="X54" s="305"/>
      <c r="Y54" s="305"/>
      <c r="Z54" s="305"/>
      <c r="AA54" s="305"/>
      <c r="AB54" s="305"/>
      <c r="AC54" s="305"/>
      <c r="AD54" s="305"/>
      <c r="AE54" s="305"/>
      <c r="AF54" s="305"/>
      <c r="AG54" s="305"/>
      <c r="AH54" s="305"/>
      <c r="AI54" s="305"/>
    </row>
    <row r="55" spans="1:35" s="24" customFormat="1" ht="15">
      <c r="A55" s="120"/>
      <c r="B55" s="111"/>
      <c r="C55" s="90"/>
      <c r="D55" s="90"/>
      <c r="E55" s="23"/>
      <c r="F55" s="305"/>
      <c r="G55" s="305"/>
      <c r="H55" s="305"/>
      <c r="I55" s="305"/>
      <c r="J55" s="305"/>
      <c r="K55" s="305"/>
      <c r="L55" s="305"/>
      <c r="M55" s="305"/>
      <c r="N55" s="305"/>
      <c r="O55" s="305"/>
      <c r="P55" s="305"/>
      <c r="Q55" s="305"/>
      <c r="R55" s="305"/>
      <c r="S55" s="305"/>
      <c r="T55" s="305"/>
      <c r="U55" s="305"/>
      <c r="V55" s="305"/>
      <c r="W55" s="305"/>
      <c r="X55" s="305"/>
      <c r="Y55" s="305"/>
      <c r="Z55" s="305"/>
      <c r="AA55" s="305"/>
      <c r="AB55" s="305"/>
      <c r="AC55" s="305"/>
      <c r="AD55" s="305"/>
      <c r="AE55" s="305"/>
      <c r="AF55" s="305"/>
      <c r="AG55" s="305"/>
      <c r="AH55" s="305"/>
      <c r="AI55" s="305"/>
    </row>
    <row r="56" spans="1:35" s="24" customFormat="1" ht="15">
      <c r="A56" s="120"/>
      <c r="B56" s="111"/>
      <c r="C56" s="90"/>
      <c r="D56" s="90"/>
      <c r="E56" s="23"/>
      <c r="F56" s="305"/>
      <c r="G56" s="305"/>
      <c r="H56" s="305"/>
      <c r="I56" s="305"/>
      <c r="J56" s="305"/>
      <c r="K56" s="305"/>
      <c r="L56" s="305"/>
      <c r="M56" s="305"/>
      <c r="N56" s="305"/>
      <c r="O56" s="305"/>
      <c r="P56" s="305"/>
      <c r="Q56" s="305"/>
      <c r="R56" s="305"/>
      <c r="S56" s="305"/>
      <c r="T56" s="305"/>
      <c r="U56" s="305"/>
      <c r="V56" s="305"/>
      <c r="W56" s="305"/>
      <c r="X56" s="305"/>
      <c r="Y56" s="305"/>
      <c r="Z56" s="305"/>
      <c r="AA56" s="305"/>
      <c r="AB56" s="305"/>
      <c r="AC56" s="305"/>
      <c r="AD56" s="305"/>
      <c r="AE56" s="305"/>
      <c r="AF56" s="305"/>
      <c r="AG56" s="305"/>
      <c r="AH56" s="305"/>
      <c r="AI56" s="305"/>
    </row>
    <row r="57" spans="1:35" s="24" customFormat="1" ht="15">
      <c r="A57" s="120"/>
      <c r="B57" s="111"/>
      <c r="C57" s="90"/>
      <c r="D57" s="90"/>
      <c r="E57" s="23"/>
      <c r="F57" s="305"/>
      <c r="G57" s="305"/>
      <c r="H57" s="305"/>
      <c r="I57" s="305"/>
      <c r="J57" s="305"/>
      <c r="K57" s="305"/>
      <c r="L57" s="305"/>
      <c r="M57" s="305"/>
      <c r="N57" s="305"/>
      <c r="O57" s="305"/>
      <c r="P57" s="305"/>
      <c r="Q57" s="305"/>
      <c r="R57" s="305"/>
      <c r="S57" s="305"/>
      <c r="T57" s="305"/>
      <c r="U57" s="305"/>
      <c r="V57" s="305"/>
      <c r="W57" s="305"/>
      <c r="X57" s="305"/>
      <c r="Y57" s="305"/>
      <c r="Z57" s="305"/>
      <c r="AA57" s="305"/>
      <c r="AB57" s="305"/>
      <c r="AC57" s="305"/>
      <c r="AD57" s="305"/>
      <c r="AE57" s="305"/>
      <c r="AF57" s="305"/>
      <c r="AG57" s="305"/>
      <c r="AH57" s="305"/>
      <c r="AI57" s="305"/>
    </row>
    <row r="58" spans="1:35" s="24" customFormat="1" ht="15">
      <c r="A58" s="120"/>
      <c r="B58" s="111"/>
      <c r="C58" s="90"/>
      <c r="D58" s="90"/>
      <c r="E58" s="23"/>
      <c r="F58" s="305"/>
      <c r="G58" s="305"/>
      <c r="H58" s="305"/>
      <c r="I58" s="305"/>
      <c r="J58" s="305"/>
      <c r="K58" s="305"/>
      <c r="L58" s="305"/>
      <c r="M58" s="305"/>
      <c r="N58" s="305"/>
      <c r="O58" s="305"/>
      <c r="P58" s="305"/>
      <c r="Q58" s="305"/>
      <c r="R58" s="305"/>
      <c r="S58" s="305"/>
      <c r="T58" s="305"/>
      <c r="U58" s="305"/>
      <c r="V58" s="305"/>
      <c r="W58" s="305"/>
      <c r="X58" s="305"/>
      <c r="Y58" s="305"/>
      <c r="Z58" s="305"/>
      <c r="AA58" s="305"/>
      <c r="AB58" s="305"/>
      <c r="AC58" s="305"/>
      <c r="AD58" s="305"/>
      <c r="AE58" s="305"/>
      <c r="AF58" s="305"/>
      <c r="AG58" s="305"/>
      <c r="AH58" s="305"/>
      <c r="AI58" s="305"/>
    </row>
    <row r="59" spans="1:35" s="24" customFormat="1" ht="15">
      <c r="A59" s="120"/>
      <c r="B59" s="111"/>
      <c r="C59" s="90"/>
      <c r="D59" s="90"/>
      <c r="E59" s="23"/>
      <c r="F59" s="305"/>
      <c r="G59" s="305"/>
      <c r="H59" s="305"/>
      <c r="I59" s="305"/>
      <c r="J59" s="305"/>
      <c r="K59" s="305"/>
      <c r="L59" s="305"/>
      <c r="M59" s="305"/>
      <c r="N59" s="305"/>
      <c r="O59" s="305"/>
      <c r="P59" s="305"/>
      <c r="Q59" s="305"/>
      <c r="R59" s="305"/>
      <c r="S59" s="305"/>
      <c r="T59" s="305"/>
      <c r="U59" s="305"/>
      <c r="V59" s="305"/>
      <c r="W59" s="305"/>
      <c r="X59" s="305"/>
      <c r="Y59" s="305"/>
      <c r="Z59" s="305"/>
      <c r="AA59" s="305"/>
      <c r="AB59" s="305"/>
      <c r="AC59" s="305"/>
      <c r="AD59" s="305"/>
      <c r="AE59" s="305"/>
      <c r="AF59" s="305"/>
      <c r="AG59" s="305"/>
      <c r="AH59" s="305"/>
      <c r="AI59" s="305"/>
    </row>
    <row r="60" spans="1:35" s="24" customFormat="1" ht="15">
      <c r="A60" s="120"/>
      <c r="B60" s="111"/>
      <c r="C60" s="90"/>
      <c r="D60" s="90"/>
      <c r="E60" s="23"/>
      <c r="F60" s="305"/>
      <c r="G60" s="305"/>
      <c r="H60" s="305"/>
      <c r="I60" s="305"/>
      <c r="J60" s="305"/>
      <c r="K60" s="305"/>
      <c r="L60" s="305"/>
      <c r="M60" s="305"/>
      <c r="N60" s="305"/>
      <c r="O60" s="305"/>
      <c r="P60" s="305"/>
      <c r="Q60" s="305"/>
      <c r="R60" s="305"/>
      <c r="S60" s="305"/>
      <c r="T60" s="305"/>
      <c r="U60" s="305"/>
      <c r="V60" s="305"/>
      <c r="W60" s="305"/>
      <c r="X60" s="305"/>
      <c r="Y60" s="305"/>
      <c r="Z60" s="305"/>
      <c r="AA60" s="305"/>
      <c r="AB60" s="305"/>
      <c r="AC60" s="305"/>
      <c r="AD60" s="305"/>
      <c r="AE60" s="305"/>
      <c r="AF60" s="305"/>
      <c r="AG60" s="305"/>
      <c r="AH60" s="305"/>
      <c r="AI60" s="305"/>
    </row>
    <row r="61" spans="1:35" s="24" customFormat="1" ht="15">
      <c r="A61" s="120"/>
      <c r="B61" s="111"/>
      <c r="C61" s="90"/>
      <c r="D61" s="90"/>
      <c r="E61" s="23"/>
      <c r="F61" s="305"/>
      <c r="G61" s="305"/>
      <c r="H61" s="305"/>
      <c r="I61" s="305"/>
      <c r="J61" s="305"/>
      <c r="K61" s="305"/>
      <c r="L61" s="305"/>
      <c r="M61" s="305"/>
      <c r="N61" s="305"/>
      <c r="O61" s="305"/>
      <c r="P61" s="305"/>
      <c r="Q61" s="305"/>
      <c r="R61" s="305"/>
      <c r="S61" s="305"/>
      <c r="T61" s="305"/>
      <c r="U61" s="305"/>
      <c r="V61" s="305"/>
      <c r="W61" s="305"/>
      <c r="X61" s="305"/>
      <c r="Y61" s="305"/>
      <c r="Z61" s="305"/>
      <c r="AA61" s="305"/>
      <c r="AB61" s="305"/>
      <c r="AC61" s="305"/>
      <c r="AD61" s="305"/>
      <c r="AE61" s="305"/>
      <c r="AF61" s="305"/>
      <c r="AG61" s="305"/>
      <c r="AH61" s="305"/>
      <c r="AI61" s="305"/>
    </row>
    <row r="62" spans="1:35" s="24" customFormat="1" ht="15">
      <c r="A62" s="120"/>
      <c r="B62" s="111"/>
      <c r="C62" s="90"/>
      <c r="D62" s="90"/>
      <c r="E62" s="23"/>
      <c r="F62" s="305"/>
      <c r="G62" s="305"/>
      <c r="H62" s="305"/>
      <c r="I62" s="305"/>
      <c r="J62" s="305"/>
      <c r="K62" s="305"/>
      <c r="L62" s="305"/>
      <c r="M62" s="305"/>
      <c r="N62" s="305"/>
      <c r="O62" s="305"/>
      <c r="P62" s="305"/>
      <c r="Q62" s="305"/>
      <c r="R62" s="305"/>
      <c r="S62" s="305"/>
      <c r="T62" s="305"/>
      <c r="U62" s="305"/>
      <c r="V62" s="305"/>
      <c r="W62" s="305"/>
      <c r="X62" s="305"/>
      <c r="Y62" s="305"/>
      <c r="Z62" s="305"/>
      <c r="AA62" s="305"/>
      <c r="AB62" s="305"/>
      <c r="AC62" s="305"/>
      <c r="AD62" s="305"/>
      <c r="AE62" s="305"/>
      <c r="AF62" s="305"/>
      <c r="AG62" s="305"/>
      <c r="AH62" s="305"/>
      <c r="AI62" s="305"/>
    </row>
    <row r="63" spans="1:35" s="24" customFormat="1" ht="15">
      <c r="A63" s="120"/>
      <c r="B63" s="111"/>
      <c r="C63" s="90"/>
      <c r="D63" s="90"/>
      <c r="E63" s="23"/>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5"/>
      <c r="AD63" s="305"/>
      <c r="AE63" s="305"/>
      <c r="AF63" s="305"/>
      <c r="AG63" s="305"/>
      <c r="AH63" s="305"/>
      <c r="AI63" s="305"/>
    </row>
    <row r="64" spans="1:35" s="24" customFormat="1" ht="15">
      <c r="A64" s="120"/>
      <c r="B64" s="111"/>
      <c r="C64" s="90"/>
      <c r="D64" s="90"/>
      <c r="E64" s="23"/>
      <c r="F64" s="305"/>
      <c r="G64" s="305"/>
      <c r="H64" s="305"/>
      <c r="I64" s="305"/>
      <c r="J64" s="305"/>
      <c r="K64" s="305"/>
      <c r="L64" s="305"/>
      <c r="M64" s="305"/>
      <c r="N64" s="305"/>
      <c r="O64" s="305"/>
      <c r="P64" s="305"/>
      <c r="Q64" s="305"/>
      <c r="R64" s="305"/>
      <c r="S64" s="305"/>
      <c r="T64" s="305"/>
      <c r="U64" s="305"/>
      <c r="V64" s="305"/>
      <c r="W64" s="305"/>
      <c r="X64" s="305"/>
      <c r="Y64" s="305"/>
      <c r="Z64" s="305"/>
      <c r="AA64" s="305"/>
      <c r="AB64" s="305"/>
      <c r="AC64" s="305"/>
      <c r="AD64" s="305"/>
      <c r="AE64" s="305"/>
      <c r="AF64" s="305"/>
      <c r="AG64" s="305"/>
      <c r="AH64" s="305"/>
      <c r="AI64" s="305"/>
    </row>
    <row r="65" spans="1:35" s="24" customFormat="1" ht="15">
      <c r="A65" s="120"/>
      <c r="B65" s="111"/>
      <c r="C65" s="90"/>
      <c r="D65" s="90"/>
      <c r="E65" s="23"/>
      <c r="F65" s="305"/>
      <c r="G65" s="305"/>
      <c r="H65" s="305"/>
      <c r="I65" s="305"/>
      <c r="J65" s="305"/>
      <c r="K65" s="305"/>
      <c r="L65" s="305"/>
      <c r="M65" s="305"/>
      <c r="N65" s="305"/>
      <c r="O65" s="305"/>
      <c r="P65" s="305"/>
      <c r="Q65" s="305"/>
      <c r="R65" s="305"/>
      <c r="S65" s="305"/>
      <c r="T65" s="305"/>
      <c r="U65" s="305"/>
      <c r="V65" s="305"/>
      <c r="W65" s="305"/>
      <c r="X65" s="305"/>
      <c r="Y65" s="305"/>
      <c r="Z65" s="305"/>
      <c r="AA65" s="305"/>
      <c r="AB65" s="305"/>
      <c r="AC65" s="305"/>
      <c r="AD65" s="305"/>
      <c r="AE65" s="305"/>
      <c r="AF65" s="305"/>
      <c r="AG65" s="305"/>
      <c r="AH65" s="305"/>
      <c r="AI65" s="305"/>
    </row>
    <row r="66" spans="1:35" s="24" customFormat="1" ht="15">
      <c r="A66" s="120"/>
      <c r="B66" s="111"/>
      <c r="C66" s="90"/>
      <c r="D66" s="90"/>
      <c r="E66" s="23"/>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5"/>
      <c r="AD66" s="305"/>
      <c r="AE66" s="305"/>
      <c r="AF66" s="305"/>
      <c r="AG66" s="305"/>
      <c r="AH66" s="305"/>
      <c r="AI66" s="305"/>
    </row>
    <row r="67" spans="1:35" s="24" customFormat="1" ht="15">
      <c r="A67" s="120"/>
      <c r="B67" s="111"/>
      <c r="C67" s="90"/>
      <c r="D67" s="90"/>
      <c r="E67" s="23"/>
      <c r="F67" s="305"/>
      <c r="G67" s="305"/>
      <c r="H67" s="305"/>
      <c r="I67" s="305"/>
      <c r="J67" s="305"/>
      <c r="K67" s="305"/>
      <c r="L67" s="305"/>
      <c r="M67" s="305"/>
      <c r="N67" s="305"/>
      <c r="O67" s="305"/>
      <c r="P67" s="305"/>
      <c r="Q67" s="305"/>
      <c r="R67" s="305"/>
      <c r="S67" s="305"/>
      <c r="T67" s="305"/>
      <c r="U67" s="305"/>
      <c r="V67" s="305"/>
      <c r="W67" s="305"/>
      <c r="X67" s="305"/>
      <c r="Y67" s="305"/>
      <c r="Z67" s="305"/>
      <c r="AA67" s="305"/>
      <c r="AB67" s="305"/>
      <c r="AC67" s="305"/>
      <c r="AD67" s="305"/>
      <c r="AE67" s="305"/>
      <c r="AF67" s="305"/>
      <c r="AG67" s="305"/>
      <c r="AH67" s="305"/>
      <c r="AI67" s="305"/>
    </row>
    <row r="68" spans="1:35" s="24" customFormat="1" ht="15">
      <c r="A68" s="120"/>
      <c r="B68" s="111"/>
      <c r="C68" s="90"/>
      <c r="D68" s="90"/>
      <c r="E68" s="23"/>
      <c r="F68" s="305"/>
      <c r="G68" s="305"/>
      <c r="H68" s="305"/>
      <c r="I68" s="305"/>
      <c r="J68" s="305"/>
      <c r="K68" s="305"/>
      <c r="L68" s="305"/>
      <c r="M68" s="305"/>
      <c r="N68" s="305"/>
      <c r="O68" s="305"/>
      <c r="P68" s="305"/>
      <c r="Q68" s="305"/>
      <c r="R68" s="305"/>
      <c r="S68" s="305"/>
      <c r="T68" s="305"/>
      <c r="U68" s="305"/>
      <c r="V68" s="305"/>
      <c r="W68" s="305"/>
      <c r="X68" s="305"/>
      <c r="Y68" s="305"/>
      <c r="Z68" s="305"/>
      <c r="AA68" s="305"/>
      <c r="AB68" s="305"/>
      <c r="AC68" s="305"/>
      <c r="AD68" s="305"/>
      <c r="AE68" s="305"/>
      <c r="AF68" s="305"/>
      <c r="AG68" s="305"/>
      <c r="AH68" s="305"/>
      <c r="AI68" s="305"/>
    </row>
    <row r="69" spans="1:35" s="24" customFormat="1" ht="15">
      <c r="A69" s="120"/>
      <c r="B69" s="111"/>
      <c r="C69" s="90"/>
      <c r="D69" s="90"/>
      <c r="E69" s="23"/>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305"/>
      <c r="AE69" s="305"/>
      <c r="AF69" s="305"/>
      <c r="AG69" s="305"/>
      <c r="AH69" s="305"/>
      <c r="AI69" s="305"/>
    </row>
    <row r="70" spans="1:35" s="24" customFormat="1" ht="15">
      <c r="A70" s="120"/>
      <c r="B70" s="111"/>
      <c r="C70" s="90"/>
      <c r="D70" s="90"/>
      <c r="E70" s="23"/>
      <c r="F70" s="305"/>
      <c r="G70" s="305"/>
      <c r="H70" s="305"/>
      <c r="I70" s="305"/>
      <c r="J70" s="305"/>
      <c r="K70" s="305"/>
      <c r="L70" s="305"/>
      <c r="M70" s="305"/>
      <c r="N70" s="305"/>
      <c r="O70" s="305"/>
      <c r="P70" s="305"/>
      <c r="Q70" s="305"/>
      <c r="R70" s="305"/>
      <c r="S70" s="305"/>
      <c r="T70" s="305"/>
      <c r="U70" s="305"/>
      <c r="V70" s="305"/>
      <c r="W70" s="305"/>
      <c r="X70" s="305"/>
      <c r="Y70" s="305"/>
      <c r="Z70" s="305"/>
      <c r="AA70" s="305"/>
      <c r="AB70" s="305"/>
      <c r="AC70" s="305"/>
      <c r="AD70" s="305"/>
      <c r="AE70" s="305"/>
      <c r="AF70" s="305"/>
      <c r="AG70" s="305"/>
      <c r="AH70" s="305"/>
      <c r="AI70" s="305"/>
    </row>
    <row r="71" spans="1:35" s="24" customFormat="1" ht="15">
      <c r="A71" s="120"/>
      <c r="B71" s="111"/>
      <c r="C71" s="90"/>
      <c r="D71" s="90"/>
      <c r="E71" s="23"/>
      <c r="F71" s="305"/>
      <c r="G71" s="305"/>
      <c r="H71" s="305"/>
      <c r="I71" s="305"/>
      <c r="J71" s="305"/>
      <c r="K71" s="305"/>
      <c r="L71" s="305"/>
      <c r="M71" s="305"/>
      <c r="N71" s="305"/>
      <c r="O71" s="305"/>
      <c r="P71" s="305"/>
      <c r="Q71" s="305"/>
      <c r="R71" s="305"/>
      <c r="S71" s="305"/>
      <c r="T71" s="305"/>
      <c r="U71" s="305"/>
      <c r="V71" s="305"/>
      <c r="W71" s="305"/>
      <c r="X71" s="305"/>
      <c r="Y71" s="305"/>
      <c r="Z71" s="305"/>
      <c r="AA71" s="305"/>
      <c r="AB71" s="305"/>
      <c r="AC71" s="305"/>
      <c r="AD71" s="305"/>
      <c r="AE71" s="305"/>
      <c r="AF71" s="305"/>
      <c r="AG71" s="305"/>
      <c r="AH71" s="305"/>
      <c r="AI71" s="305"/>
    </row>
    <row r="72" spans="1:35" s="24" customFormat="1" ht="15">
      <c r="A72" s="120"/>
      <c r="B72" s="111"/>
      <c r="C72" s="90"/>
      <c r="D72" s="90"/>
      <c r="E72" s="23"/>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5"/>
      <c r="AD72" s="305"/>
      <c r="AE72" s="305"/>
      <c r="AF72" s="305"/>
      <c r="AG72" s="305"/>
      <c r="AH72" s="305"/>
      <c r="AI72" s="305"/>
    </row>
    <row r="73" spans="1:35" s="24" customFormat="1" ht="15">
      <c r="A73" s="120"/>
      <c r="B73" s="111"/>
      <c r="C73" s="90"/>
      <c r="D73" s="90"/>
      <c r="E73" s="23"/>
      <c r="F73" s="305"/>
      <c r="G73" s="305"/>
      <c r="H73" s="305"/>
      <c r="I73" s="305"/>
      <c r="J73" s="305"/>
      <c r="K73" s="305"/>
      <c r="L73" s="305"/>
      <c r="M73" s="305"/>
      <c r="N73" s="305"/>
      <c r="O73" s="305"/>
      <c r="P73" s="305"/>
      <c r="Q73" s="305"/>
      <c r="R73" s="305"/>
      <c r="S73" s="305"/>
      <c r="T73" s="305"/>
      <c r="U73" s="305"/>
      <c r="V73" s="305"/>
      <c r="W73" s="305"/>
      <c r="X73" s="305"/>
      <c r="Y73" s="305"/>
      <c r="Z73" s="305"/>
      <c r="AA73" s="305"/>
      <c r="AB73" s="305"/>
      <c r="AC73" s="305"/>
      <c r="AD73" s="305"/>
      <c r="AE73" s="305"/>
      <c r="AF73" s="305"/>
      <c r="AG73" s="305"/>
      <c r="AH73" s="305"/>
      <c r="AI73" s="305"/>
    </row>
    <row r="74" spans="1:35" s="24" customFormat="1" ht="15">
      <c r="A74" s="120"/>
      <c r="B74" s="111"/>
      <c r="C74" s="90"/>
      <c r="D74" s="90"/>
      <c r="E74" s="23"/>
      <c r="F74" s="305"/>
      <c r="G74" s="305"/>
      <c r="H74" s="305"/>
      <c r="I74" s="305"/>
      <c r="J74" s="305"/>
      <c r="K74" s="305"/>
      <c r="L74" s="305"/>
      <c r="M74" s="305"/>
      <c r="N74" s="305"/>
      <c r="O74" s="305"/>
      <c r="P74" s="305"/>
      <c r="Q74" s="305"/>
      <c r="R74" s="305"/>
      <c r="S74" s="305"/>
      <c r="T74" s="305"/>
      <c r="U74" s="305"/>
      <c r="V74" s="305"/>
      <c r="W74" s="305"/>
      <c r="X74" s="305"/>
      <c r="Y74" s="305"/>
      <c r="Z74" s="305"/>
      <c r="AA74" s="305"/>
      <c r="AB74" s="305"/>
      <c r="AC74" s="305"/>
      <c r="AD74" s="305"/>
      <c r="AE74" s="305"/>
      <c r="AF74" s="305"/>
      <c r="AG74" s="305"/>
      <c r="AH74" s="305"/>
      <c r="AI74" s="305"/>
    </row>
    <row r="75" spans="1:35" s="24" customFormat="1" ht="15">
      <c r="A75" s="120"/>
      <c r="B75" s="111"/>
      <c r="C75" s="90"/>
      <c r="D75" s="90"/>
      <c r="E75" s="23"/>
      <c r="F75" s="305"/>
      <c r="G75" s="305"/>
      <c r="H75" s="305"/>
      <c r="I75" s="305"/>
      <c r="J75" s="305"/>
      <c r="K75" s="305"/>
      <c r="L75" s="305"/>
      <c r="M75" s="305"/>
      <c r="N75" s="305"/>
      <c r="O75" s="305"/>
      <c r="P75" s="305"/>
      <c r="Q75" s="305"/>
      <c r="R75" s="305"/>
      <c r="S75" s="305"/>
      <c r="T75" s="305"/>
      <c r="U75" s="305"/>
      <c r="V75" s="305"/>
      <c r="W75" s="305"/>
      <c r="X75" s="305"/>
      <c r="Y75" s="305"/>
      <c r="Z75" s="305"/>
      <c r="AA75" s="305"/>
      <c r="AB75" s="305"/>
      <c r="AC75" s="305"/>
      <c r="AD75" s="305"/>
      <c r="AE75" s="305"/>
      <c r="AF75" s="305"/>
      <c r="AG75" s="305"/>
      <c r="AH75" s="305"/>
      <c r="AI75" s="305"/>
    </row>
    <row r="76" spans="1:35" s="24" customFormat="1" ht="15">
      <c r="A76" s="120"/>
      <c r="B76" s="111"/>
      <c r="C76" s="90"/>
      <c r="D76" s="90"/>
      <c r="E76" s="23"/>
      <c r="F76" s="305"/>
      <c r="G76" s="305"/>
      <c r="H76" s="305"/>
      <c r="I76" s="305"/>
      <c r="J76" s="305"/>
      <c r="K76" s="305"/>
      <c r="L76" s="305"/>
      <c r="M76" s="305"/>
      <c r="N76" s="305"/>
      <c r="O76" s="305"/>
      <c r="P76" s="305"/>
      <c r="Q76" s="305"/>
      <c r="R76" s="305"/>
      <c r="S76" s="305"/>
      <c r="T76" s="305"/>
      <c r="U76" s="305"/>
      <c r="V76" s="305"/>
      <c r="W76" s="305"/>
      <c r="X76" s="305"/>
      <c r="Y76" s="305"/>
      <c r="Z76" s="305"/>
      <c r="AA76" s="305"/>
      <c r="AB76" s="305"/>
      <c r="AC76" s="305"/>
      <c r="AD76" s="305"/>
      <c r="AE76" s="305"/>
      <c r="AF76" s="305"/>
      <c r="AG76" s="305"/>
      <c r="AH76" s="305"/>
      <c r="AI76" s="305"/>
    </row>
    <row r="77" spans="1:35" s="24" customFormat="1" ht="15">
      <c r="A77" s="120"/>
      <c r="B77" s="111"/>
      <c r="C77" s="90"/>
      <c r="D77" s="90"/>
      <c r="E77" s="23"/>
      <c r="F77" s="305"/>
      <c r="G77" s="305"/>
      <c r="H77" s="305"/>
      <c r="I77" s="305"/>
      <c r="J77" s="305"/>
      <c r="K77" s="305"/>
      <c r="L77" s="305"/>
      <c r="M77" s="305"/>
      <c r="N77" s="305"/>
      <c r="O77" s="305"/>
      <c r="P77" s="305"/>
      <c r="Q77" s="305"/>
      <c r="R77" s="305"/>
      <c r="S77" s="305"/>
      <c r="T77" s="305"/>
      <c r="U77" s="305"/>
      <c r="V77" s="305"/>
      <c r="W77" s="305"/>
      <c r="X77" s="305"/>
      <c r="Y77" s="305"/>
      <c r="Z77" s="305"/>
      <c r="AA77" s="305"/>
      <c r="AB77" s="305"/>
      <c r="AC77" s="305"/>
      <c r="AD77" s="305"/>
      <c r="AE77" s="305"/>
      <c r="AF77" s="305"/>
      <c r="AG77" s="305"/>
      <c r="AH77" s="305"/>
      <c r="AI77" s="305"/>
    </row>
    <row r="78" spans="1:35" s="24" customFormat="1" ht="15">
      <c r="A78" s="120"/>
      <c r="B78" s="111"/>
      <c r="C78" s="90"/>
      <c r="D78" s="90"/>
      <c r="E78" s="23"/>
      <c r="F78" s="305"/>
      <c r="G78" s="305"/>
      <c r="H78" s="305"/>
      <c r="I78" s="305"/>
      <c r="J78" s="305"/>
      <c r="K78" s="305"/>
      <c r="L78" s="305"/>
      <c r="M78" s="305"/>
      <c r="N78" s="305"/>
      <c r="O78" s="305"/>
      <c r="P78" s="305"/>
      <c r="Q78" s="305"/>
      <c r="R78" s="305"/>
      <c r="S78" s="305"/>
      <c r="T78" s="305"/>
      <c r="U78" s="305"/>
      <c r="V78" s="305"/>
      <c r="W78" s="305"/>
      <c r="X78" s="305"/>
      <c r="Y78" s="305"/>
      <c r="Z78" s="305"/>
      <c r="AA78" s="305"/>
      <c r="AB78" s="305"/>
      <c r="AC78" s="305"/>
      <c r="AD78" s="305"/>
      <c r="AE78" s="305"/>
      <c r="AF78" s="305"/>
      <c r="AG78" s="305"/>
      <c r="AH78" s="305"/>
      <c r="AI78" s="305"/>
    </row>
    <row r="79" spans="1:35" s="24" customFormat="1" ht="15">
      <c r="A79" s="120"/>
      <c r="B79" s="111"/>
      <c r="C79" s="90"/>
      <c r="D79" s="90"/>
      <c r="E79" s="23"/>
      <c r="F79" s="305"/>
      <c r="G79" s="305"/>
      <c r="H79" s="305"/>
      <c r="I79" s="305"/>
      <c r="J79" s="305"/>
      <c r="K79" s="305"/>
      <c r="L79" s="305"/>
      <c r="M79" s="305"/>
      <c r="N79" s="305"/>
      <c r="O79" s="305"/>
      <c r="P79" s="305"/>
      <c r="Q79" s="305"/>
      <c r="R79" s="305"/>
      <c r="S79" s="305"/>
      <c r="T79" s="305"/>
      <c r="U79" s="305"/>
      <c r="V79" s="305"/>
      <c r="W79" s="305"/>
      <c r="X79" s="305"/>
      <c r="Y79" s="305"/>
      <c r="Z79" s="305"/>
      <c r="AA79" s="305"/>
      <c r="AB79" s="305"/>
      <c r="AC79" s="305"/>
      <c r="AD79" s="305"/>
      <c r="AE79" s="305"/>
      <c r="AF79" s="305"/>
      <c r="AG79" s="305"/>
      <c r="AH79" s="305"/>
      <c r="AI79" s="305"/>
    </row>
    <row r="80" spans="1:35" s="24" customFormat="1" ht="15">
      <c r="A80" s="120"/>
      <c r="B80" s="111"/>
      <c r="C80" s="90"/>
      <c r="D80" s="90"/>
      <c r="E80" s="23"/>
      <c r="F80" s="305"/>
      <c r="G80" s="305"/>
      <c r="H80" s="305"/>
      <c r="I80" s="305"/>
      <c r="J80" s="305"/>
      <c r="K80" s="305"/>
      <c r="L80" s="305"/>
      <c r="M80" s="305"/>
      <c r="N80" s="305"/>
      <c r="O80" s="305"/>
      <c r="P80" s="305"/>
      <c r="Q80" s="305"/>
      <c r="R80" s="305"/>
      <c r="S80" s="305"/>
      <c r="T80" s="305"/>
      <c r="U80" s="305"/>
      <c r="V80" s="305"/>
      <c r="W80" s="305"/>
      <c r="X80" s="305"/>
      <c r="Y80" s="305"/>
      <c r="Z80" s="305"/>
      <c r="AA80" s="305"/>
      <c r="AB80" s="305"/>
      <c r="AC80" s="305"/>
      <c r="AD80" s="305"/>
      <c r="AE80" s="305"/>
      <c r="AF80" s="305"/>
      <c r="AG80" s="305"/>
      <c r="AH80" s="305"/>
      <c r="AI80" s="305"/>
    </row>
    <row r="81" spans="1:35" s="24" customFormat="1" ht="15">
      <c r="A81" s="120"/>
      <c r="B81" s="111"/>
      <c r="C81" s="90"/>
      <c r="D81" s="90"/>
      <c r="E81" s="23"/>
      <c r="F81" s="305"/>
      <c r="G81" s="305"/>
      <c r="H81" s="305"/>
      <c r="I81" s="305"/>
      <c r="J81" s="305"/>
      <c r="K81" s="305"/>
      <c r="L81" s="305"/>
      <c r="M81" s="305"/>
      <c r="N81" s="305"/>
      <c r="O81" s="305"/>
      <c r="P81" s="305"/>
      <c r="Q81" s="305"/>
      <c r="R81" s="305"/>
      <c r="S81" s="305"/>
      <c r="T81" s="305"/>
      <c r="U81" s="305"/>
      <c r="V81" s="305"/>
      <c r="W81" s="305"/>
      <c r="X81" s="305"/>
      <c r="Y81" s="305"/>
      <c r="Z81" s="305"/>
      <c r="AA81" s="305"/>
      <c r="AB81" s="305"/>
      <c r="AC81" s="305"/>
      <c r="AD81" s="305"/>
      <c r="AE81" s="305"/>
      <c r="AF81" s="305"/>
      <c r="AG81" s="305"/>
      <c r="AH81" s="305"/>
      <c r="AI81" s="305"/>
    </row>
    <row r="82" spans="1:35" s="24" customFormat="1" ht="15">
      <c r="A82" s="120"/>
      <c r="B82" s="111"/>
      <c r="C82" s="90"/>
      <c r="D82" s="90"/>
      <c r="E82" s="23"/>
      <c r="F82" s="305"/>
      <c r="G82" s="305"/>
      <c r="H82" s="305"/>
      <c r="I82" s="305"/>
      <c r="J82" s="305"/>
      <c r="K82" s="305"/>
      <c r="L82" s="305"/>
      <c r="M82" s="305"/>
      <c r="N82" s="305"/>
      <c r="O82" s="305"/>
      <c r="P82" s="305"/>
      <c r="Q82" s="305"/>
      <c r="R82" s="305"/>
      <c r="S82" s="305"/>
      <c r="T82" s="305"/>
      <c r="U82" s="305"/>
      <c r="V82" s="305"/>
      <c r="W82" s="305"/>
      <c r="X82" s="305"/>
      <c r="Y82" s="305"/>
      <c r="Z82" s="305"/>
      <c r="AA82" s="305"/>
      <c r="AB82" s="305"/>
      <c r="AC82" s="305"/>
      <c r="AD82" s="305"/>
      <c r="AE82" s="305"/>
      <c r="AF82" s="305"/>
      <c r="AG82" s="305"/>
      <c r="AH82" s="305"/>
      <c r="AI82" s="305"/>
    </row>
    <row r="83" spans="1:35" s="24" customFormat="1" ht="15">
      <c r="A83" s="120"/>
      <c r="B83" s="111"/>
      <c r="C83" s="90"/>
      <c r="D83" s="90"/>
      <c r="E83" s="23"/>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305"/>
      <c r="AE83" s="305"/>
      <c r="AF83" s="305"/>
      <c r="AG83" s="305"/>
      <c r="AH83" s="305"/>
      <c r="AI83" s="305"/>
    </row>
    <row r="84" spans="1:35" s="24" customFormat="1" ht="15">
      <c r="A84" s="120"/>
      <c r="B84" s="111"/>
      <c r="C84" s="90"/>
      <c r="D84" s="90"/>
      <c r="E84" s="23"/>
      <c r="F84" s="305"/>
      <c r="G84" s="305"/>
      <c r="H84" s="305"/>
      <c r="I84" s="305"/>
      <c r="J84" s="305"/>
      <c r="K84" s="305"/>
      <c r="L84" s="305"/>
      <c r="M84" s="305"/>
      <c r="N84" s="305"/>
      <c r="O84" s="305"/>
      <c r="P84" s="305"/>
      <c r="Q84" s="305"/>
      <c r="R84" s="305"/>
      <c r="S84" s="305"/>
      <c r="T84" s="305"/>
      <c r="U84" s="305"/>
      <c r="V84" s="305"/>
      <c r="W84" s="305"/>
      <c r="X84" s="305"/>
      <c r="Y84" s="305"/>
      <c r="Z84" s="305"/>
      <c r="AA84" s="305"/>
      <c r="AB84" s="305"/>
      <c r="AC84" s="305"/>
      <c r="AD84" s="305"/>
      <c r="AE84" s="305"/>
      <c r="AF84" s="305"/>
      <c r="AG84" s="305"/>
      <c r="AH84" s="305"/>
      <c r="AI84" s="305"/>
    </row>
    <row r="85" spans="1:35" s="24" customFormat="1" ht="15">
      <c r="A85" s="120"/>
      <c r="B85" s="111"/>
      <c r="C85" s="90"/>
      <c r="D85" s="90"/>
      <c r="E85" s="23"/>
      <c r="F85" s="305"/>
      <c r="G85" s="305"/>
      <c r="H85" s="305"/>
      <c r="I85" s="305"/>
      <c r="J85" s="305"/>
      <c r="K85" s="305"/>
      <c r="L85" s="305"/>
      <c r="M85" s="305"/>
      <c r="N85" s="305"/>
      <c r="O85" s="305"/>
      <c r="P85" s="305"/>
      <c r="Q85" s="305"/>
      <c r="R85" s="305"/>
      <c r="S85" s="305"/>
      <c r="T85" s="305"/>
      <c r="U85" s="305"/>
      <c r="V85" s="305"/>
      <c r="W85" s="305"/>
      <c r="X85" s="305"/>
      <c r="Y85" s="305"/>
      <c r="Z85" s="305"/>
      <c r="AA85" s="305"/>
      <c r="AB85" s="305"/>
      <c r="AC85" s="305"/>
      <c r="AD85" s="305"/>
      <c r="AE85" s="305"/>
      <c r="AF85" s="305"/>
      <c r="AG85" s="305"/>
      <c r="AH85" s="305"/>
      <c r="AI85" s="305"/>
    </row>
    <row r="86" spans="1:35" s="24" customFormat="1" ht="15">
      <c r="A86" s="120"/>
      <c r="B86" s="111"/>
      <c r="C86" s="90"/>
      <c r="D86" s="90"/>
      <c r="E86" s="23"/>
      <c r="F86" s="305"/>
      <c r="G86" s="305"/>
      <c r="H86" s="305"/>
      <c r="I86" s="305"/>
      <c r="J86" s="305"/>
      <c r="K86" s="305"/>
      <c r="L86" s="305"/>
      <c r="M86" s="305"/>
      <c r="N86" s="305"/>
      <c r="O86" s="305"/>
      <c r="P86" s="305"/>
      <c r="Q86" s="305"/>
      <c r="R86" s="305"/>
      <c r="S86" s="305"/>
      <c r="T86" s="305"/>
      <c r="U86" s="305"/>
      <c r="V86" s="305"/>
      <c r="W86" s="305"/>
      <c r="X86" s="305"/>
      <c r="Y86" s="305"/>
      <c r="Z86" s="305"/>
      <c r="AA86" s="305"/>
      <c r="AB86" s="305"/>
      <c r="AC86" s="305"/>
      <c r="AD86" s="305"/>
      <c r="AE86" s="305"/>
      <c r="AF86" s="305"/>
      <c r="AG86" s="305"/>
      <c r="AH86" s="305"/>
      <c r="AI86" s="305"/>
    </row>
    <row r="87" spans="1:35" s="24" customFormat="1" ht="15">
      <c r="A87" s="120"/>
      <c r="B87" s="111"/>
      <c r="C87" s="90"/>
      <c r="D87" s="90"/>
      <c r="E87" s="23"/>
      <c r="F87" s="305"/>
      <c r="G87" s="305"/>
      <c r="H87" s="305"/>
      <c r="I87" s="305"/>
      <c r="J87" s="305"/>
      <c r="K87" s="305"/>
      <c r="L87" s="305"/>
      <c r="M87" s="305"/>
      <c r="N87" s="305"/>
      <c r="O87" s="305"/>
      <c r="P87" s="305"/>
      <c r="Q87" s="305"/>
      <c r="R87" s="305"/>
      <c r="S87" s="305"/>
      <c r="T87" s="305"/>
      <c r="U87" s="305"/>
      <c r="V87" s="305"/>
      <c r="W87" s="305"/>
      <c r="X87" s="305"/>
      <c r="Y87" s="305"/>
      <c r="Z87" s="305"/>
      <c r="AA87" s="305"/>
      <c r="AB87" s="305"/>
      <c r="AC87" s="305"/>
      <c r="AD87" s="305"/>
      <c r="AE87" s="305"/>
      <c r="AF87" s="305"/>
      <c r="AG87" s="305"/>
      <c r="AH87" s="305"/>
      <c r="AI87" s="305"/>
    </row>
    <row r="88" spans="1:35" s="24" customFormat="1" ht="15">
      <c r="A88" s="120"/>
      <c r="B88" s="111"/>
      <c r="C88" s="90"/>
      <c r="D88" s="90"/>
      <c r="E88" s="23"/>
      <c r="F88" s="305"/>
      <c r="G88" s="305"/>
      <c r="H88" s="305"/>
      <c r="I88" s="305"/>
      <c r="J88" s="305"/>
      <c r="K88" s="305"/>
      <c r="L88" s="305"/>
      <c r="M88" s="305"/>
      <c r="N88" s="305"/>
      <c r="O88" s="305"/>
      <c r="P88" s="305"/>
      <c r="Q88" s="305"/>
      <c r="R88" s="305"/>
      <c r="S88" s="305"/>
      <c r="T88" s="305"/>
      <c r="U88" s="305"/>
      <c r="V88" s="305"/>
      <c r="W88" s="305"/>
      <c r="X88" s="305"/>
      <c r="Y88" s="305"/>
      <c r="Z88" s="305"/>
      <c r="AA88" s="305"/>
      <c r="AB88" s="305"/>
      <c r="AC88" s="305"/>
      <c r="AD88" s="305"/>
      <c r="AE88" s="305"/>
      <c r="AF88" s="305"/>
      <c r="AG88" s="305"/>
      <c r="AH88" s="305"/>
      <c r="AI88" s="305"/>
    </row>
    <row r="89" spans="1:35" s="24" customFormat="1" ht="15">
      <c r="A89" s="120"/>
      <c r="B89" s="111"/>
      <c r="C89" s="90"/>
      <c r="D89" s="90"/>
      <c r="E89" s="23"/>
      <c r="F89" s="305"/>
      <c r="G89" s="305"/>
      <c r="H89" s="305"/>
      <c r="I89" s="305"/>
      <c r="J89" s="305"/>
      <c r="K89" s="305"/>
      <c r="L89" s="305"/>
      <c r="M89" s="305"/>
      <c r="N89" s="305"/>
      <c r="O89" s="305"/>
      <c r="P89" s="305"/>
      <c r="Q89" s="305"/>
      <c r="R89" s="305"/>
      <c r="S89" s="305"/>
      <c r="T89" s="305"/>
      <c r="U89" s="305"/>
      <c r="V89" s="305"/>
      <c r="W89" s="305"/>
      <c r="X89" s="305"/>
      <c r="Y89" s="305"/>
      <c r="Z89" s="305"/>
      <c r="AA89" s="305"/>
      <c r="AB89" s="305"/>
      <c r="AC89" s="305"/>
      <c r="AD89" s="305"/>
      <c r="AE89" s="305"/>
      <c r="AF89" s="305"/>
      <c r="AG89" s="305"/>
      <c r="AH89" s="305"/>
      <c r="AI89" s="305"/>
    </row>
    <row r="90" spans="1:35" s="24" customFormat="1" ht="15">
      <c r="A90" s="120"/>
      <c r="B90" s="111"/>
      <c r="C90" s="90"/>
      <c r="D90" s="90"/>
      <c r="E90" s="23"/>
      <c r="F90" s="305"/>
      <c r="G90" s="305"/>
      <c r="H90" s="305"/>
      <c r="I90" s="305"/>
      <c r="J90" s="305"/>
      <c r="K90" s="305"/>
      <c r="L90" s="305"/>
      <c r="M90" s="305"/>
      <c r="N90" s="305"/>
      <c r="O90" s="305"/>
      <c r="P90" s="305"/>
      <c r="Q90" s="305"/>
      <c r="R90" s="305"/>
      <c r="S90" s="305"/>
      <c r="T90" s="305"/>
      <c r="U90" s="305"/>
      <c r="V90" s="305"/>
      <c r="W90" s="305"/>
      <c r="X90" s="305"/>
      <c r="Y90" s="305"/>
      <c r="Z90" s="305"/>
      <c r="AA90" s="305"/>
      <c r="AB90" s="305"/>
      <c r="AC90" s="305"/>
      <c r="AD90" s="305"/>
      <c r="AE90" s="305"/>
      <c r="AF90" s="305"/>
      <c r="AG90" s="305"/>
      <c r="AH90" s="305"/>
      <c r="AI90" s="305"/>
    </row>
    <row r="91" spans="1:35" s="24" customFormat="1" ht="15">
      <c r="A91" s="120"/>
      <c r="B91" s="111"/>
      <c r="C91" s="90"/>
      <c r="D91" s="90"/>
      <c r="E91" s="23"/>
      <c r="F91" s="305"/>
      <c r="G91" s="305"/>
      <c r="H91" s="305"/>
      <c r="I91" s="305"/>
      <c r="J91" s="305"/>
      <c r="K91" s="305"/>
      <c r="L91" s="305"/>
      <c r="M91" s="305"/>
      <c r="N91" s="305"/>
      <c r="O91" s="305"/>
      <c r="P91" s="305"/>
      <c r="Q91" s="305"/>
      <c r="R91" s="305"/>
      <c r="S91" s="305"/>
      <c r="T91" s="305"/>
      <c r="U91" s="305"/>
      <c r="V91" s="305"/>
      <c r="W91" s="305"/>
      <c r="X91" s="305"/>
      <c r="Y91" s="305"/>
      <c r="Z91" s="305"/>
      <c r="AA91" s="305"/>
      <c r="AB91" s="305"/>
      <c r="AC91" s="305"/>
      <c r="AD91" s="305"/>
      <c r="AE91" s="305"/>
      <c r="AF91" s="305"/>
      <c r="AG91" s="305"/>
      <c r="AH91" s="305"/>
      <c r="AI91" s="305"/>
    </row>
    <row r="92" spans="1:35" s="24" customFormat="1" ht="15">
      <c r="A92" s="120"/>
      <c r="B92" s="111"/>
      <c r="C92" s="90"/>
      <c r="D92" s="90"/>
      <c r="E92" s="23"/>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305"/>
      <c r="AE92" s="305"/>
      <c r="AF92" s="305"/>
      <c r="AG92" s="305"/>
      <c r="AH92" s="305"/>
      <c r="AI92" s="305"/>
    </row>
    <row r="93" spans="1:35" s="24" customFormat="1" ht="15">
      <c r="A93" s="120"/>
      <c r="B93" s="111"/>
      <c r="C93" s="90"/>
      <c r="D93" s="90"/>
      <c r="E93" s="23"/>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305"/>
      <c r="AE93" s="305"/>
      <c r="AF93" s="305"/>
      <c r="AG93" s="305"/>
      <c r="AH93" s="305"/>
      <c r="AI93" s="305"/>
    </row>
    <row r="94" spans="1:35" s="24" customFormat="1" ht="15">
      <c r="A94" s="120"/>
      <c r="B94" s="111"/>
      <c r="C94" s="90"/>
      <c r="D94" s="90"/>
      <c r="E94" s="23"/>
      <c r="F94" s="305"/>
      <c r="G94" s="305"/>
      <c r="H94" s="305"/>
      <c r="I94" s="305"/>
      <c r="J94" s="305"/>
      <c r="K94" s="305"/>
      <c r="L94" s="305"/>
      <c r="M94" s="305"/>
      <c r="N94" s="305"/>
      <c r="O94" s="305"/>
      <c r="P94" s="305"/>
      <c r="Q94" s="305"/>
      <c r="R94" s="305"/>
      <c r="S94" s="305"/>
      <c r="T94" s="305"/>
      <c r="U94" s="305"/>
      <c r="V94" s="305"/>
      <c r="W94" s="305"/>
      <c r="X94" s="305"/>
      <c r="Y94" s="305"/>
      <c r="Z94" s="305"/>
      <c r="AA94" s="305"/>
      <c r="AB94" s="305"/>
      <c r="AC94" s="305"/>
      <c r="AD94" s="305"/>
      <c r="AE94" s="305"/>
      <c r="AF94" s="305"/>
      <c r="AG94" s="305"/>
      <c r="AH94" s="305"/>
      <c r="AI94" s="305"/>
    </row>
    <row r="95" spans="1:35" s="24" customFormat="1" ht="15">
      <c r="A95" s="120"/>
      <c r="B95" s="111"/>
      <c r="C95" s="90"/>
      <c r="D95" s="90"/>
      <c r="E95" s="23"/>
      <c r="F95" s="305"/>
      <c r="G95" s="305"/>
      <c r="H95" s="305"/>
      <c r="I95" s="305"/>
      <c r="J95" s="305"/>
      <c r="K95" s="305"/>
      <c r="L95" s="305"/>
      <c r="M95" s="305"/>
      <c r="N95" s="305"/>
      <c r="O95" s="305"/>
      <c r="P95" s="305"/>
      <c r="Q95" s="305"/>
      <c r="R95" s="305"/>
      <c r="S95" s="305"/>
      <c r="T95" s="305"/>
      <c r="U95" s="305"/>
      <c r="V95" s="305"/>
      <c r="W95" s="305"/>
      <c r="X95" s="305"/>
      <c r="Y95" s="305"/>
      <c r="Z95" s="305"/>
      <c r="AA95" s="305"/>
      <c r="AB95" s="305"/>
      <c r="AC95" s="305"/>
      <c r="AD95" s="305"/>
      <c r="AE95" s="305"/>
      <c r="AF95" s="305"/>
      <c r="AG95" s="305"/>
      <c r="AH95" s="305"/>
      <c r="AI95" s="305"/>
    </row>
    <row r="96" spans="1:35" s="24" customFormat="1" ht="15">
      <c r="A96" s="120"/>
      <c r="B96" s="111"/>
      <c r="C96" s="90"/>
      <c r="D96" s="90"/>
      <c r="E96" s="23"/>
      <c r="F96" s="305"/>
      <c r="G96" s="305"/>
      <c r="H96" s="305"/>
      <c r="I96" s="305"/>
      <c r="J96" s="305"/>
      <c r="K96" s="305"/>
      <c r="L96" s="305"/>
      <c r="M96" s="305"/>
      <c r="N96" s="305"/>
      <c r="O96" s="305"/>
      <c r="P96" s="305"/>
      <c r="Q96" s="305"/>
      <c r="R96" s="305"/>
      <c r="S96" s="305"/>
      <c r="T96" s="305"/>
      <c r="U96" s="305"/>
      <c r="V96" s="305"/>
      <c r="W96" s="305"/>
      <c r="X96" s="305"/>
      <c r="Y96" s="305"/>
      <c r="Z96" s="305"/>
      <c r="AA96" s="305"/>
      <c r="AB96" s="305"/>
      <c r="AC96" s="305"/>
      <c r="AD96" s="305"/>
      <c r="AE96" s="305"/>
      <c r="AF96" s="305"/>
      <c r="AG96" s="305"/>
      <c r="AH96" s="305"/>
      <c r="AI96" s="305"/>
    </row>
    <row r="97" spans="1:35" s="24" customFormat="1" ht="15">
      <c r="A97" s="120"/>
      <c r="B97" s="111"/>
      <c r="C97" s="90"/>
      <c r="D97" s="90"/>
      <c r="E97" s="23"/>
      <c r="F97" s="305"/>
      <c r="G97" s="305"/>
      <c r="H97" s="305"/>
      <c r="I97" s="305"/>
      <c r="J97" s="305"/>
      <c r="K97" s="305"/>
      <c r="L97" s="305"/>
      <c r="M97" s="305"/>
      <c r="N97" s="305"/>
      <c r="O97" s="305"/>
      <c r="P97" s="305"/>
      <c r="Q97" s="305"/>
      <c r="R97" s="305"/>
      <c r="S97" s="305"/>
      <c r="T97" s="305"/>
      <c r="U97" s="305"/>
      <c r="V97" s="305"/>
      <c r="W97" s="305"/>
      <c r="X97" s="305"/>
      <c r="Y97" s="305"/>
      <c r="Z97" s="305"/>
      <c r="AA97" s="305"/>
      <c r="AB97" s="305"/>
      <c r="AC97" s="305"/>
      <c r="AD97" s="305"/>
      <c r="AE97" s="305"/>
      <c r="AF97" s="305"/>
      <c r="AG97" s="305"/>
      <c r="AH97" s="305"/>
      <c r="AI97" s="305"/>
    </row>
    <row r="98" spans="1:35" s="24" customFormat="1" ht="15">
      <c r="A98" s="120"/>
      <c r="B98" s="111"/>
      <c r="C98" s="90"/>
      <c r="D98" s="90"/>
      <c r="E98" s="23"/>
      <c r="F98" s="305"/>
      <c r="G98" s="305"/>
      <c r="H98" s="305"/>
      <c r="I98" s="305"/>
      <c r="J98" s="305"/>
      <c r="K98" s="305"/>
      <c r="L98" s="305"/>
      <c r="M98" s="305"/>
      <c r="N98" s="305"/>
      <c r="O98" s="305"/>
      <c r="P98" s="305"/>
      <c r="Q98" s="305"/>
      <c r="R98" s="305"/>
      <c r="S98" s="305"/>
      <c r="T98" s="305"/>
      <c r="U98" s="305"/>
      <c r="V98" s="305"/>
      <c r="W98" s="305"/>
      <c r="X98" s="305"/>
      <c r="Y98" s="305"/>
      <c r="Z98" s="305"/>
      <c r="AA98" s="305"/>
      <c r="AB98" s="305"/>
      <c r="AC98" s="305"/>
      <c r="AD98" s="305"/>
      <c r="AE98" s="305"/>
      <c r="AF98" s="305"/>
      <c r="AG98" s="305"/>
      <c r="AH98" s="305"/>
      <c r="AI98" s="305"/>
    </row>
    <row r="99" spans="1:35" s="24" customFormat="1" ht="15">
      <c r="A99" s="120"/>
      <c r="B99" s="111"/>
      <c r="C99" s="90"/>
      <c r="D99" s="90"/>
      <c r="E99" s="23"/>
      <c r="F99" s="305"/>
      <c r="G99" s="305"/>
      <c r="H99" s="305"/>
      <c r="I99" s="305"/>
      <c r="J99" s="305"/>
      <c r="K99" s="305"/>
      <c r="L99" s="305"/>
      <c r="M99" s="305"/>
      <c r="N99" s="305"/>
      <c r="O99" s="305"/>
      <c r="P99" s="305"/>
      <c r="Q99" s="305"/>
      <c r="R99" s="305"/>
      <c r="S99" s="305"/>
      <c r="T99" s="305"/>
      <c r="U99" s="305"/>
      <c r="V99" s="305"/>
      <c r="W99" s="305"/>
      <c r="X99" s="305"/>
      <c r="Y99" s="305"/>
      <c r="Z99" s="305"/>
      <c r="AA99" s="305"/>
      <c r="AB99" s="305"/>
      <c r="AC99" s="305"/>
      <c r="AD99" s="305"/>
      <c r="AE99" s="305"/>
      <c r="AF99" s="305"/>
      <c r="AG99" s="305"/>
      <c r="AH99" s="305"/>
      <c r="AI99" s="305"/>
    </row>
    <row r="100" spans="1:35" s="24" customFormat="1" ht="15">
      <c r="A100" s="120"/>
      <c r="B100" s="111"/>
      <c r="C100" s="90"/>
      <c r="D100" s="90"/>
      <c r="E100" s="23"/>
      <c r="F100" s="305"/>
      <c r="G100" s="305"/>
      <c r="H100" s="305"/>
      <c r="I100" s="305"/>
      <c r="J100" s="305"/>
      <c r="K100" s="305"/>
      <c r="L100" s="305"/>
      <c r="M100" s="305"/>
      <c r="N100" s="305"/>
      <c r="O100" s="305"/>
      <c r="P100" s="305"/>
      <c r="Q100" s="305"/>
      <c r="R100" s="305"/>
      <c r="S100" s="305"/>
      <c r="T100" s="305"/>
      <c r="U100" s="305"/>
      <c r="V100" s="305"/>
      <c r="W100" s="305"/>
      <c r="X100" s="305"/>
      <c r="Y100" s="305"/>
      <c r="Z100" s="305"/>
      <c r="AA100" s="305"/>
      <c r="AB100" s="305"/>
      <c r="AC100" s="305"/>
      <c r="AD100" s="305"/>
      <c r="AE100" s="305"/>
      <c r="AF100" s="305"/>
      <c r="AG100" s="305"/>
      <c r="AH100" s="305"/>
      <c r="AI100" s="305"/>
    </row>
    <row r="101" spans="1:35" s="24" customFormat="1" ht="15">
      <c r="A101" s="120"/>
      <c r="B101" s="111"/>
      <c r="C101" s="90"/>
      <c r="D101" s="90"/>
      <c r="E101" s="23"/>
      <c r="F101" s="305"/>
      <c r="G101" s="305"/>
      <c r="H101" s="305"/>
      <c r="I101" s="305"/>
      <c r="J101" s="305"/>
      <c r="K101" s="305"/>
      <c r="L101" s="305"/>
      <c r="M101" s="305"/>
      <c r="N101" s="305"/>
      <c r="O101" s="305"/>
      <c r="P101" s="305"/>
      <c r="Q101" s="305"/>
      <c r="R101" s="305"/>
      <c r="S101" s="305"/>
      <c r="T101" s="305"/>
      <c r="U101" s="305"/>
      <c r="V101" s="305"/>
      <c r="W101" s="305"/>
      <c r="X101" s="305"/>
      <c r="Y101" s="305"/>
      <c r="Z101" s="305"/>
      <c r="AA101" s="305"/>
      <c r="AB101" s="305"/>
      <c r="AC101" s="305"/>
      <c r="AD101" s="305"/>
      <c r="AE101" s="305"/>
      <c r="AF101" s="305"/>
      <c r="AG101" s="305"/>
      <c r="AH101" s="305"/>
      <c r="AI101" s="305"/>
    </row>
    <row r="102" spans="1:35" s="24" customFormat="1" ht="15">
      <c r="A102" s="120"/>
      <c r="B102" s="111"/>
      <c r="C102" s="90"/>
      <c r="D102" s="90"/>
      <c r="E102" s="23"/>
      <c r="F102" s="305"/>
      <c r="G102" s="305"/>
      <c r="H102" s="305"/>
      <c r="I102" s="305"/>
      <c r="J102" s="305"/>
      <c r="K102" s="305"/>
      <c r="L102" s="305"/>
      <c r="M102" s="305"/>
      <c r="N102" s="305"/>
      <c r="O102" s="305"/>
      <c r="P102" s="305"/>
      <c r="Q102" s="305"/>
      <c r="R102" s="305"/>
      <c r="S102" s="305"/>
      <c r="T102" s="305"/>
      <c r="U102" s="305"/>
      <c r="V102" s="305"/>
      <c r="W102" s="305"/>
      <c r="X102" s="305"/>
      <c r="Y102" s="305"/>
      <c r="Z102" s="305"/>
      <c r="AA102" s="305"/>
      <c r="AB102" s="305"/>
      <c r="AC102" s="305"/>
      <c r="AD102" s="305"/>
      <c r="AE102" s="305"/>
      <c r="AF102" s="305"/>
      <c r="AG102" s="305"/>
      <c r="AH102" s="305"/>
      <c r="AI102" s="305"/>
    </row>
    <row r="103" spans="1:35" s="24" customFormat="1" ht="15">
      <c r="A103" s="120"/>
      <c r="B103" s="111"/>
      <c r="C103" s="90"/>
      <c r="D103" s="90"/>
      <c r="E103" s="23"/>
      <c r="F103" s="305"/>
      <c r="G103" s="305"/>
      <c r="H103" s="305"/>
      <c r="I103" s="305"/>
      <c r="J103" s="305"/>
      <c r="K103" s="305"/>
      <c r="L103" s="305"/>
      <c r="M103" s="305"/>
      <c r="N103" s="305"/>
      <c r="O103" s="305"/>
      <c r="P103" s="305"/>
      <c r="Q103" s="305"/>
      <c r="R103" s="305"/>
      <c r="S103" s="305"/>
      <c r="T103" s="305"/>
      <c r="U103" s="305"/>
      <c r="V103" s="305"/>
      <c r="W103" s="305"/>
      <c r="X103" s="305"/>
      <c r="Y103" s="305"/>
      <c r="Z103" s="305"/>
      <c r="AA103" s="305"/>
      <c r="AB103" s="305"/>
      <c r="AC103" s="305"/>
      <c r="AD103" s="305"/>
      <c r="AE103" s="305"/>
      <c r="AF103" s="305"/>
      <c r="AG103" s="305"/>
      <c r="AH103" s="305"/>
      <c r="AI103" s="305"/>
    </row>
    <row r="104" spans="1:35" s="24" customFormat="1" ht="15">
      <c r="A104" s="120"/>
      <c r="B104" s="111"/>
      <c r="C104" s="90"/>
      <c r="D104" s="90"/>
      <c r="E104" s="23"/>
      <c r="F104" s="305"/>
      <c r="G104" s="305"/>
      <c r="H104" s="305"/>
      <c r="I104" s="305"/>
      <c r="J104" s="305"/>
      <c r="K104" s="305"/>
      <c r="L104" s="305"/>
      <c r="M104" s="305"/>
      <c r="N104" s="305"/>
      <c r="O104" s="305"/>
      <c r="P104" s="305"/>
      <c r="Q104" s="305"/>
      <c r="R104" s="305"/>
      <c r="S104" s="305"/>
      <c r="T104" s="305"/>
      <c r="U104" s="305"/>
      <c r="V104" s="305"/>
      <c r="W104" s="305"/>
      <c r="X104" s="305"/>
      <c r="Y104" s="305"/>
      <c r="Z104" s="305"/>
      <c r="AA104" s="305"/>
      <c r="AB104" s="305"/>
      <c r="AC104" s="305"/>
      <c r="AD104" s="305"/>
      <c r="AE104" s="305"/>
      <c r="AF104" s="305"/>
      <c r="AG104" s="305"/>
      <c r="AH104" s="305"/>
      <c r="AI104" s="305"/>
    </row>
    <row r="105" spans="1:35" s="24" customFormat="1" ht="15">
      <c r="A105" s="120"/>
      <c r="B105" s="111"/>
      <c r="C105" s="90"/>
      <c r="D105" s="90"/>
      <c r="E105" s="23"/>
      <c r="F105" s="305"/>
      <c r="G105" s="305"/>
      <c r="H105" s="305"/>
      <c r="I105" s="305"/>
      <c r="J105" s="305"/>
      <c r="K105" s="305"/>
      <c r="L105" s="305"/>
      <c r="M105" s="305"/>
      <c r="N105" s="305"/>
      <c r="O105" s="305"/>
      <c r="P105" s="305"/>
      <c r="Q105" s="305"/>
      <c r="R105" s="305"/>
      <c r="S105" s="305"/>
      <c r="T105" s="305"/>
      <c r="U105" s="305"/>
      <c r="V105" s="305"/>
      <c r="W105" s="305"/>
      <c r="X105" s="305"/>
      <c r="Y105" s="305"/>
      <c r="Z105" s="305"/>
      <c r="AA105" s="305"/>
      <c r="AB105" s="305"/>
      <c r="AC105" s="305"/>
      <c r="AD105" s="305"/>
      <c r="AE105" s="305"/>
      <c r="AF105" s="305"/>
      <c r="AG105" s="305"/>
      <c r="AH105" s="305"/>
      <c r="AI105" s="305"/>
    </row>
    <row r="106" spans="1:35" s="24" customFormat="1" ht="15">
      <c r="A106" s="120"/>
      <c r="B106" s="111"/>
      <c r="C106" s="90"/>
      <c r="D106" s="90"/>
      <c r="E106" s="23"/>
      <c r="F106" s="305"/>
      <c r="G106" s="305"/>
      <c r="H106" s="305"/>
      <c r="I106" s="305"/>
      <c r="J106" s="305"/>
      <c r="K106" s="305"/>
      <c r="L106" s="305"/>
      <c r="M106" s="305"/>
      <c r="N106" s="305"/>
      <c r="O106" s="305"/>
      <c r="P106" s="305"/>
      <c r="Q106" s="305"/>
      <c r="R106" s="305"/>
      <c r="S106" s="305"/>
      <c r="T106" s="305"/>
      <c r="U106" s="305"/>
      <c r="V106" s="305"/>
      <c r="W106" s="305"/>
      <c r="X106" s="305"/>
      <c r="Y106" s="305"/>
      <c r="Z106" s="305"/>
      <c r="AA106" s="305"/>
      <c r="AB106" s="305"/>
      <c r="AC106" s="305"/>
      <c r="AD106" s="305"/>
      <c r="AE106" s="305"/>
      <c r="AF106" s="305"/>
      <c r="AG106" s="305"/>
      <c r="AH106" s="305"/>
      <c r="AI106" s="305"/>
    </row>
    <row r="107" spans="1:35" s="24" customFormat="1" ht="15">
      <c r="A107" s="120"/>
      <c r="B107" s="111"/>
      <c r="C107" s="90"/>
      <c r="D107" s="90"/>
      <c r="E107" s="23"/>
      <c r="F107" s="305"/>
      <c r="G107" s="305"/>
      <c r="H107" s="305"/>
      <c r="I107" s="305"/>
      <c r="J107" s="305"/>
      <c r="K107" s="305"/>
      <c r="L107" s="305"/>
      <c r="M107" s="305"/>
      <c r="N107" s="305"/>
      <c r="O107" s="305"/>
      <c r="P107" s="305"/>
      <c r="Q107" s="305"/>
      <c r="R107" s="305"/>
      <c r="S107" s="305"/>
      <c r="T107" s="305"/>
      <c r="U107" s="305"/>
      <c r="V107" s="305"/>
      <c r="W107" s="305"/>
      <c r="X107" s="305"/>
      <c r="Y107" s="305"/>
      <c r="Z107" s="305"/>
      <c r="AA107" s="305"/>
      <c r="AB107" s="305"/>
      <c r="AC107" s="305"/>
      <c r="AD107" s="305"/>
      <c r="AE107" s="305"/>
      <c r="AF107" s="305"/>
      <c r="AG107" s="305"/>
      <c r="AH107" s="305"/>
      <c r="AI107" s="305"/>
    </row>
    <row r="108" spans="1:35" s="24" customFormat="1" ht="15">
      <c r="A108" s="120"/>
      <c r="B108" s="111"/>
      <c r="C108" s="90"/>
      <c r="D108" s="90"/>
      <c r="E108" s="23"/>
      <c r="F108" s="305"/>
      <c r="G108" s="305"/>
      <c r="H108" s="305"/>
      <c r="I108" s="305"/>
      <c r="J108" s="305"/>
      <c r="K108" s="305"/>
      <c r="L108" s="305"/>
      <c r="M108" s="305"/>
      <c r="N108" s="305"/>
      <c r="O108" s="305"/>
      <c r="P108" s="305"/>
      <c r="Q108" s="305"/>
      <c r="R108" s="305"/>
      <c r="S108" s="305"/>
      <c r="T108" s="305"/>
      <c r="U108" s="305"/>
      <c r="V108" s="305"/>
      <c r="W108" s="305"/>
      <c r="X108" s="305"/>
      <c r="Y108" s="305"/>
      <c r="Z108" s="305"/>
      <c r="AA108" s="305"/>
      <c r="AB108" s="305"/>
      <c r="AC108" s="305"/>
      <c r="AD108" s="305"/>
      <c r="AE108" s="305"/>
      <c r="AF108" s="305"/>
      <c r="AG108" s="305"/>
      <c r="AH108" s="305"/>
      <c r="AI108" s="305"/>
    </row>
    <row r="109" spans="1:35" s="24" customFormat="1" ht="15">
      <c r="A109" s="120"/>
      <c r="B109" s="111"/>
      <c r="C109" s="90"/>
      <c r="D109" s="90"/>
      <c r="E109" s="23"/>
      <c r="F109" s="305"/>
      <c r="G109" s="305"/>
      <c r="H109" s="305"/>
      <c r="I109" s="305"/>
      <c r="J109" s="305"/>
      <c r="K109" s="305"/>
      <c r="L109" s="305"/>
      <c r="M109" s="305"/>
      <c r="N109" s="305"/>
      <c r="O109" s="305"/>
      <c r="P109" s="305"/>
      <c r="Q109" s="305"/>
      <c r="R109" s="305"/>
      <c r="S109" s="305"/>
      <c r="T109" s="305"/>
      <c r="U109" s="305"/>
      <c r="V109" s="305"/>
      <c r="W109" s="305"/>
      <c r="X109" s="305"/>
      <c r="Y109" s="305"/>
      <c r="Z109" s="305"/>
      <c r="AA109" s="305"/>
      <c r="AB109" s="305"/>
      <c r="AC109" s="305"/>
      <c r="AD109" s="305"/>
      <c r="AE109" s="305"/>
      <c r="AF109" s="305"/>
      <c r="AG109" s="305"/>
      <c r="AH109" s="305"/>
      <c r="AI109" s="305"/>
    </row>
    <row r="110" spans="1:35" s="24" customFormat="1" ht="15">
      <c r="A110" s="120"/>
      <c r="B110" s="111"/>
      <c r="C110" s="90"/>
      <c r="D110" s="90"/>
      <c r="E110" s="23"/>
      <c r="F110" s="305"/>
      <c r="G110" s="305"/>
      <c r="H110" s="305"/>
      <c r="I110" s="305"/>
      <c r="J110" s="305"/>
      <c r="K110" s="305"/>
      <c r="L110" s="305"/>
      <c r="M110" s="305"/>
      <c r="N110" s="305"/>
      <c r="O110" s="305"/>
      <c r="P110" s="305"/>
      <c r="Q110" s="305"/>
      <c r="R110" s="305"/>
      <c r="S110" s="305"/>
      <c r="T110" s="305"/>
      <c r="U110" s="305"/>
      <c r="V110" s="305"/>
      <c r="W110" s="305"/>
      <c r="X110" s="305"/>
      <c r="Y110" s="305"/>
      <c r="Z110" s="305"/>
      <c r="AA110" s="305"/>
      <c r="AB110" s="305"/>
      <c r="AC110" s="305"/>
      <c r="AD110" s="305"/>
      <c r="AE110" s="305"/>
      <c r="AF110" s="305"/>
      <c r="AG110" s="305"/>
      <c r="AH110" s="305"/>
      <c r="AI110" s="305"/>
    </row>
    <row r="111" spans="1:35" s="24" customFormat="1" ht="15">
      <c r="A111" s="120"/>
      <c r="B111" s="111"/>
      <c r="C111" s="90"/>
      <c r="D111" s="90"/>
      <c r="E111" s="23"/>
      <c r="F111" s="305"/>
      <c r="G111" s="305"/>
      <c r="H111" s="305"/>
      <c r="I111" s="305"/>
      <c r="J111" s="305"/>
      <c r="K111" s="305"/>
      <c r="L111" s="305"/>
      <c r="M111" s="305"/>
      <c r="N111" s="305"/>
      <c r="O111" s="305"/>
      <c r="P111" s="305"/>
      <c r="Q111" s="305"/>
      <c r="R111" s="305"/>
      <c r="S111" s="305"/>
      <c r="T111" s="305"/>
      <c r="U111" s="305"/>
      <c r="V111" s="305"/>
      <c r="W111" s="305"/>
      <c r="X111" s="305"/>
      <c r="Y111" s="305"/>
      <c r="Z111" s="305"/>
      <c r="AA111" s="305"/>
      <c r="AB111" s="305"/>
      <c r="AC111" s="305"/>
      <c r="AD111" s="305"/>
      <c r="AE111" s="305"/>
      <c r="AF111" s="305"/>
      <c r="AG111" s="305"/>
      <c r="AH111" s="305"/>
      <c r="AI111" s="305"/>
    </row>
    <row r="112" spans="1:35" s="24" customFormat="1" ht="15">
      <c r="A112" s="120"/>
      <c r="B112" s="111"/>
      <c r="C112" s="90"/>
      <c r="D112" s="90"/>
      <c r="E112" s="23"/>
      <c r="F112" s="305"/>
      <c r="G112" s="305"/>
      <c r="H112" s="305"/>
      <c r="I112" s="305"/>
      <c r="J112" s="305"/>
      <c r="K112" s="305"/>
      <c r="L112" s="305"/>
      <c r="M112" s="305"/>
      <c r="N112" s="305"/>
      <c r="O112" s="305"/>
      <c r="P112" s="305"/>
      <c r="Q112" s="305"/>
      <c r="R112" s="305"/>
      <c r="S112" s="305"/>
      <c r="T112" s="305"/>
      <c r="U112" s="305"/>
      <c r="V112" s="305"/>
      <c r="W112" s="305"/>
      <c r="X112" s="305"/>
      <c r="Y112" s="305"/>
      <c r="Z112" s="305"/>
      <c r="AA112" s="305"/>
      <c r="AB112" s="305"/>
      <c r="AC112" s="305"/>
      <c r="AD112" s="305"/>
      <c r="AE112" s="305"/>
      <c r="AF112" s="305"/>
      <c r="AG112" s="305"/>
      <c r="AH112" s="305"/>
      <c r="AI112" s="305"/>
    </row>
    <row r="113" spans="1:35" s="24" customFormat="1" ht="15">
      <c r="A113" s="120"/>
      <c r="B113" s="111"/>
      <c r="C113" s="90"/>
      <c r="D113" s="90"/>
      <c r="E113" s="23"/>
      <c r="F113" s="305"/>
      <c r="G113" s="305"/>
      <c r="H113" s="305"/>
      <c r="I113" s="305"/>
      <c r="J113" s="305"/>
      <c r="K113" s="305"/>
      <c r="L113" s="305"/>
      <c r="M113" s="305"/>
      <c r="N113" s="305"/>
      <c r="O113" s="305"/>
      <c r="P113" s="305"/>
      <c r="Q113" s="305"/>
      <c r="R113" s="305"/>
      <c r="S113" s="305"/>
      <c r="T113" s="305"/>
      <c r="U113" s="305"/>
      <c r="V113" s="305"/>
      <c r="W113" s="305"/>
      <c r="X113" s="305"/>
      <c r="Y113" s="305"/>
      <c r="Z113" s="305"/>
      <c r="AA113" s="305"/>
      <c r="AB113" s="305"/>
      <c r="AC113" s="305"/>
      <c r="AD113" s="305"/>
      <c r="AE113" s="305"/>
      <c r="AF113" s="305"/>
      <c r="AG113" s="305"/>
      <c r="AH113" s="305"/>
      <c r="AI113" s="305"/>
    </row>
    <row r="114" spans="1:35" s="24" customFormat="1" ht="15">
      <c r="A114" s="120"/>
      <c r="B114" s="111"/>
      <c r="C114" s="90"/>
      <c r="D114" s="90"/>
      <c r="E114" s="23"/>
      <c r="F114" s="305"/>
      <c r="G114" s="305"/>
      <c r="H114" s="305"/>
      <c r="I114" s="305"/>
      <c r="J114" s="305"/>
      <c r="K114" s="305"/>
      <c r="L114" s="305"/>
      <c r="M114" s="305"/>
      <c r="N114" s="305"/>
      <c r="O114" s="305"/>
      <c r="P114" s="305"/>
      <c r="Q114" s="305"/>
      <c r="R114" s="305"/>
      <c r="S114" s="305"/>
      <c r="T114" s="305"/>
      <c r="U114" s="305"/>
      <c r="V114" s="305"/>
      <c r="W114" s="305"/>
      <c r="X114" s="305"/>
      <c r="Y114" s="305"/>
      <c r="Z114" s="305"/>
      <c r="AA114" s="305"/>
      <c r="AB114" s="305"/>
      <c r="AC114" s="305"/>
      <c r="AD114" s="305"/>
      <c r="AE114" s="305"/>
      <c r="AF114" s="305"/>
      <c r="AG114" s="305"/>
      <c r="AH114" s="305"/>
      <c r="AI114" s="305"/>
    </row>
    <row r="115" spans="1:35" s="24" customFormat="1" ht="15">
      <c r="A115" s="120"/>
      <c r="B115" s="111"/>
      <c r="C115" s="90"/>
      <c r="D115" s="90"/>
      <c r="E115" s="23"/>
      <c r="F115" s="305"/>
      <c r="G115" s="305"/>
      <c r="H115" s="305"/>
      <c r="I115" s="305"/>
      <c r="J115" s="305"/>
      <c r="K115" s="305"/>
      <c r="L115" s="305"/>
      <c r="M115" s="305"/>
      <c r="N115" s="305"/>
      <c r="O115" s="305"/>
      <c r="P115" s="305"/>
      <c r="Q115" s="305"/>
      <c r="R115" s="305"/>
      <c r="S115" s="305"/>
      <c r="T115" s="305"/>
      <c r="U115" s="305"/>
      <c r="V115" s="305"/>
      <c r="W115" s="305"/>
      <c r="X115" s="305"/>
      <c r="Y115" s="305"/>
      <c r="Z115" s="305"/>
      <c r="AA115" s="305"/>
      <c r="AB115" s="305"/>
      <c r="AC115" s="305"/>
      <c r="AD115" s="305"/>
      <c r="AE115" s="305"/>
      <c r="AF115" s="305"/>
      <c r="AG115" s="305"/>
      <c r="AH115" s="305"/>
      <c r="AI115" s="305"/>
    </row>
    <row r="116" spans="1:35" s="24" customFormat="1" ht="15">
      <c r="A116" s="120"/>
      <c r="B116" s="111"/>
      <c r="C116" s="90"/>
      <c r="D116" s="90"/>
      <c r="E116" s="23"/>
      <c r="F116" s="305"/>
      <c r="G116" s="305"/>
      <c r="H116" s="305"/>
      <c r="I116" s="305"/>
      <c r="J116" s="305"/>
      <c r="K116" s="305"/>
      <c r="L116" s="305"/>
      <c r="M116" s="305"/>
      <c r="N116" s="305"/>
      <c r="O116" s="305"/>
      <c r="P116" s="305"/>
      <c r="Q116" s="305"/>
      <c r="R116" s="305"/>
      <c r="S116" s="305"/>
      <c r="T116" s="305"/>
      <c r="U116" s="305"/>
      <c r="V116" s="305"/>
      <c r="W116" s="305"/>
      <c r="X116" s="305"/>
      <c r="Y116" s="305"/>
      <c r="Z116" s="305"/>
      <c r="AA116" s="305"/>
      <c r="AB116" s="305"/>
      <c r="AC116" s="305"/>
      <c r="AD116" s="305"/>
      <c r="AE116" s="305"/>
      <c r="AF116" s="305"/>
      <c r="AG116" s="305"/>
      <c r="AH116" s="305"/>
      <c r="AI116" s="305"/>
    </row>
    <row r="117" spans="1:35" s="24" customFormat="1" ht="15">
      <c r="A117" s="120"/>
      <c r="B117" s="111"/>
      <c r="C117" s="90"/>
      <c r="D117" s="90"/>
      <c r="E117" s="23"/>
      <c r="F117" s="305"/>
      <c r="G117" s="305"/>
      <c r="H117" s="305"/>
      <c r="I117" s="305"/>
      <c r="J117" s="305"/>
      <c r="K117" s="305"/>
      <c r="L117" s="305"/>
      <c r="M117" s="305"/>
      <c r="N117" s="305"/>
      <c r="O117" s="305"/>
      <c r="P117" s="305"/>
      <c r="Q117" s="305"/>
      <c r="R117" s="305"/>
      <c r="S117" s="305"/>
      <c r="T117" s="305"/>
      <c r="U117" s="305"/>
      <c r="V117" s="305"/>
      <c r="W117" s="305"/>
      <c r="X117" s="305"/>
      <c r="Y117" s="305"/>
      <c r="Z117" s="305"/>
      <c r="AA117" s="305"/>
      <c r="AB117" s="305"/>
      <c r="AC117" s="305"/>
      <c r="AD117" s="305"/>
      <c r="AE117" s="305"/>
      <c r="AF117" s="305"/>
      <c r="AG117" s="305"/>
      <c r="AH117" s="305"/>
      <c r="AI117" s="305"/>
    </row>
    <row r="118" spans="1:35" s="24" customFormat="1" ht="15">
      <c r="A118" s="120"/>
      <c r="B118" s="111"/>
      <c r="C118" s="90"/>
      <c r="D118" s="90"/>
      <c r="E118" s="23"/>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305"/>
      <c r="AE118" s="305"/>
      <c r="AF118" s="305"/>
      <c r="AG118" s="305"/>
      <c r="AH118" s="305"/>
      <c r="AI118" s="305"/>
    </row>
    <row r="119" spans="1:35" s="24" customFormat="1" ht="15">
      <c r="A119" s="120"/>
      <c r="B119" s="111"/>
      <c r="C119" s="90"/>
      <c r="D119" s="90"/>
      <c r="E119" s="23"/>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305"/>
      <c r="AE119" s="305"/>
      <c r="AF119" s="305"/>
      <c r="AG119" s="305"/>
      <c r="AH119" s="305"/>
      <c r="AI119" s="305"/>
    </row>
    <row r="120" spans="1:35" s="24" customFormat="1" ht="15">
      <c r="A120" s="120"/>
      <c r="B120" s="111"/>
      <c r="C120" s="90"/>
      <c r="D120" s="90"/>
      <c r="E120" s="23"/>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305"/>
      <c r="AE120" s="305"/>
      <c r="AF120" s="305"/>
      <c r="AG120" s="305"/>
      <c r="AH120" s="305"/>
      <c r="AI120" s="305"/>
    </row>
    <row r="121" spans="1:35" s="24" customFormat="1" ht="15">
      <c r="A121" s="120"/>
      <c r="B121" s="111"/>
      <c r="C121" s="90"/>
      <c r="D121" s="90"/>
      <c r="E121" s="23"/>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305"/>
      <c r="AE121" s="305"/>
      <c r="AF121" s="305"/>
      <c r="AG121" s="305"/>
      <c r="AH121" s="305"/>
      <c r="AI121" s="305"/>
    </row>
    <row r="122" spans="1:35" s="24" customFormat="1" ht="15">
      <c r="A122" s="120"/>
      <c r="B122" s="111"/>
      <c r="C122" s="90"/>
      <c r="D122" s="90"/>
      <c r="E122" s="23"/>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305"/>
      <c r="AE122" s="305"/>
      <c r="AF122" s="305"/>
      <c r="AG122" s="305"/>
      <c r="AH122" s="305"/>
      <c r="AI122" s="305"/>
    </row>
    <row r="123" spans="1:35" s="24" customFormat="1" ht="15">
      <c r="A123" s="120"/>
      <c r="B123" s="111"/>
      <c r="C123" s="90"/>
      <c r="D123" s="90"/>
      <c r="E123" s="23"/>
      <c r="F123" s="305"/>
      <c r="G123" s="305"/>
      <c r="H123" s="305"/>
      <c r="I123" s="305"/>
      <c r="J123" s="305"/>
      <c r="K123" s="305"/>
      <c r="L123" s="305"/>
      <c r="M123" s="305"/>
      <c r="N123" s="305"/>
      <c r="O123" s="305"/>
      <c r="P123" s="305"/>
      <c r="Q123" s="305"/>
      <c r="R123" s="305"/>
      <c r="S123" s="305"/>
      <c r="T123" s="305"/>
      <c r="U123" s="305"/>
      <c r="V123" s="305"/>
      <c r="W123" s="305"/>
      <c r="X123" s="305"/>
      <c r="Y123" s="305"/>
      <c r="Z123" s="305"/>
      <c r="AA123" s="305"/>
      <c r="AB123" s="305"/>
      <c r="AC123" s="305"/>
      <c r="AD123" s="305"/>
      <c r="AE123" s="305"/>
      <c r="AF123" s="305"/>
      <c r="AG123" s="305"/>
      <c r="AH123" s="305"/>
      <c r="AI123" s="305"/>
    </row>
    <row r="124" spans="1:35" s="24" customFormat="1" ht="15">
      <c r="A124" s="120"/>
      <c r="B124" s="111"/>
      <c r="C124" s="90"/>
      <c r="D124" s="90"/>
      <c r="E124" s="23"/>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305"/>
      <c r="AE124" s="305"/>
      <c r="AF124" s="305"/>
      <c r="AG124" s="305"/>
      <c r="AH124" s="305"/>
      <c r="AI124" s="305"/>
    </row>
    <row r="125" spans="1:35" s="24" customFormat="1" ht="15">
      <c r="A125" s="120"/>
      <c r="B125" s="111"/>
      <c r="C125" s="90"/>
      <c r="D125" s="90"/>
      <c r="E125" s="23"/>
      <c r="F125" s="305"/>
      <c r="G125" s="305"/>
      <c r="H125" s="305"/>
      <c r="I125" s="305"/>
      <c r="J125" s="305"/>
      <c r="K125" s="305"/>
      <c r="L125" s="305"/>
      <c r="M125" s="305"/>
      <c r="N125" s="305"/>
      <c r="O125" s="305"/>
      <c r="P125" s="305"/>
      <c r="Q125" s="305"/>
      <c r="R125" s="305"/>
      <c r="S125" s="305"/>
      <c r="T125" s="305"/>
      <c r="U125" s="305"/>
      <c r="V125" s="305"/>
      <c r="W125" s="305"/>
      <c r="X125" s="305"/>
      <c r="Y125" s="305"/>
      <c r="Z125" s="305"/>
      <c r="AA125" s="305"/>
      <c r="AB125" s="305"/>
      <c r="AC125" s="305"/>
      <c r="AD125" s="305"/>
      <c r="AE125" s="305"/>
      <c r="AF125" s="305"/>
      <c r="AG125" s="305"/>
      <c r="AH125" s="305"/>
      <c r="AI125" s="305"/>
    </row>
    <row r="126" spans="1:35" s="24" customFormat="1" ht="15">
      <c r="A126" s="120"/>
      <c r="B126" s="111"/>
      <c r="C126" s="90"/>
      <c r="D126" s="90"/>
      <c r="E126" s="23"/>
      <c r="F126" s="305"/>
      <c r="G126" s="305"/>
      <c r="H126" s="305"/>
      <c r="I126" s="305"/>
      <c r="J126" s="305"/>
      <c r="K126" s="305"/>
      <c r="L126" s="305"/>
      <c r="M126" s="305"/>
      <c r="N126" s="305"/>
      <c r="O126" s="305"/>
      <c r="P126" s="305"/>
      <c r="Q126" s="305"/>
      <c r="R126" s="305"/>
      <c r="S126" s="305"/>
      <c r="T126" s="305"/>
      <c r="U126" s="305"/>
      <c r="V126" s="305"/>
      <c r="W126" s="305"/>
      <c r="X126" s="305"/>
      <c r="Y126" s="305"/>
      <c r="Z126" s="305"/>
      <c r="AA126" s="305"/>
      <c r="AB126" s="305"/>
      <c r="AC126" s="305"/>
      <c r="AD126" s="305"/>
      <c r="AE126" s="305"/>
      <c r="AF126" s="305"/>
      <c r="AG126" s="305"/>
      <c r="AH126" s="305"/>
      <c r="AI126" s="305"/>
    </row>
    <row r="127" spans="1:35" s="24" customFormat="1" ht="15">
      <c r="A127" s="120"/>
      <c r="B127" s="111"/>
      <c r="C127" s="90"/>
      <c r="D127" s="90"/>
      <c r="E127" s="23"/>
      <c r="F127" s="305"/>
      <c r="G127" s="305"/>
      <c r="H127" s="305"/>
      <c r="I127" s="305"/>
      <c r="J127" s="305"/>
      <c r="K127" s="305"/>
      <c r="L127" s="305"/>
      <c r="M127" s="305"/>
      <c r="N127" s="305"/>
      <c r="O127" s="305"/>
      <c r="P127" s="305"/>
      <c r="Q127" s="305"/>
      <c r="R127" s="305"/>
      <c r="S127" s="305"/>
      <c r="T127" s="305"/>
      <c r="U127" s="305"/>
      <c r="V127" s="305"/>
      <c r="W127" s="305"/>
      <c r="X127" s="305"/>
      <c r="Y127" s="305"/>
      <c r="Z127" s="305"/>
      <c r="AA127" s="305"/>
      <c r="AB127" s="305"/>
      <c r="AC127" s="305"/>
      <c r="AD127" s="305"/>
      <c r="AE127" s="305"/>
      <c r="AF127" s="305"/>
      <c r="AG127" s="305"/>
      <c r="AH127" s="305"/>
      <c r="AI127" s="305"/>
    </row>
    <row r="128" spans="1:35" s="24" customFormat="1" ht="15">
      <c r="A128" s="120"/>
      <c r="B128" s="111"/>
      <c r="C128" s="90"/>
      <c r="D128" s="90"/>
      <c r="E128" s="23"/>
      <c r="F128" s="305"/>
      <c r="G128" s="305"/>
      <c r="H128" s="305"/>
      <c r="I128" s="305"/>
      <c r="J128" s="305"/>
      <c r="K128" s="305"/>
      <c r="L128" s="305"/>
      <c r="M128" s="305"/>
      <c r="N128" s="305"/>
      <c r="O128" s="305"/>
      <c r="P128" s="305"/>
      <c r="Q128" s="305"/>
      <c r="R128" s="305"/>
      <c r="S128" s="305"/>
      <c r="T128" s="305"/>
      <c r="U128" s="305"/>
      <c r="V128" s="305"/>
      <c r="W128" s="305"/>
      <c r="X128" s="305"/>
      <c r="Y128" s="305"/>
      <c r="Z128" s="305"/>
      <c r="AA128" s="305"/>
      <c r="AB128" s="305"/>
      <c r="AC128" s="305"/>
      <c r="AD128" s="305"/>
      <c r="AE128" s="305"/>
      <c r="AF128" s="305"/>
      <c r="AG128" s="305"/>
      <c r="AH128" s="305"/>
      <c r="AI128" s="305"/>
    </row>
    <row r="129" spans="1:35" s="24" customFormat="1" ht="15">
      <c r="A129" s="120"/>
      <c r="B129" s="111"/>
      <c r="C129" s="90"/>
      <c r="D129" s="90"/>
      <c r="E129" s="23"/>
      <c r="F129" s="305"/>
      <c r="G129" s="305"/>
      <c r="H129" s="305"/>
      <c r="I129" s="305"/>
      <c r="J129" s="305"/>
      <c r="K129" s="305"/>
      <c r="L129" s="305"/>
      <c r="M129" s="305"/>
      <c r="N129" s="305"/>
      <c r="O129" s="305"/>
      <c r="P129" s="305"/>
      <c r="Q129" s="305"/>
      <c r="R129" s="305"/>
      <c r="S129" s="305"/>
      <c r="T129" s="305"/>
      <c r="U129" s="305"/>
      <c r="V129" s="305"/>
      <c r="W129" s="305"/>
      <c r="X129" s="305"/>
      <c r="Y129" s="305"/>
      <c r="Z129" s="305"/>
      <c r="AA129" s="305"/>
      <c r="AB129" s="305"/>
      <c r="AC129" s="305"/>
      <c r="AD129" s="305"/>
      <c r="AE129" s="305"/>
      <c r="AF129" s="305"/>
      <c r="AG129" s="305"/>
      <c r="AH129" s="305"/>
      <c r="AI129" s="305"/>
    </row>
    <row r="130" spans="1:35" s="24" customFormat="1" ht="15">
      <c r="A130" s="120"/>
      <c r="B130" s="111"/>
      <c r="C130" s="90"/>
      <c r="D130" s="90"/>
      <c r="E130" s="23"/>
      <c r="F130" s="305"/>
      <c r="G130" s="305"/>
      <c r="H130" s="305"/>
      <c r="I130" s="305"/>
      <c r="J130" s="305"/>
      <c r="K130" s="305"/>
      <c r="L130" s="305"/>
      <c r="M130" s="305"/>
      <c r="N130" s="305"/>
      <c r="O130" s="305"/>
      <c r="P130" s="305"/>
      <c r="Q130" s="305"/>
      <c r="R130" s="305"/>
      <c r="S130" s="305"/>
      <c r="T130" s="305"/>
      <c r="U130" s="305"/>
      <c r="V130" s="305"/>
      <c r="W130" s="305"/>
      <c r="X130" s="305"/>
      <c r="Y130" s="305"/>
      <c r="Z130" s="305"/>
      <c r="AA130" s="305"/>
      <c r="AB130" s="305"/>
      <c r="AC130" s="305"/>
      <c r="AD130" s="305"/>
      <c r="AE130" s="305"/>
      <c r="AF130" s="305"/>
      <c r="AG130" s="305"/>
      <c r="AH130" s="305"/>
      <c r="AI130" s="305"/>
    </row>
    <row r="131" spans="1:35" s="24" customFormat="1" ht="15">
      <c r="A131" s="120"/>
      <c r="B131" s="111"/>
      <c r="C131" s="90"/>
      <c r="D131" s="90"/>
      <c r="E131" s="23"/>
      <c r="F131" s="305"/>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305"/>
      <c r="AE131" s="305"/>
      <c r="AF131" s="305"/>
      <c r="AG131" s="305"/>
      <c r="AH131" s="305"/>
      <c r="AI131" s="305"/>
    </row>
    <row r="132" spans="1:35" s="24" customFormat="1" ht="15">
      <c r="A132" s="120"/>
      <c r="B132" s="111"/>
      <c r="C132" s="90"/>
      <c r="D132" s="90"/>
      <c r="E132" s="23"/>
      <c r="F132" s="305"/>
      <c r="G132" s="305"/>
      <c r="H132" s="305"/>
      <c r="I132" s="305"/>
      <c r="J132" s="305"/>
      <c r="K132" s="305"/>
      <c r="L132" s="305"/>
      <c r="M132" s="305"/>
      <c r="N132" s="305"/>
      <c r="O132" s="305"/>
      <c r="P132" s="305"/>
      <c r="Q132" s="305"/>
      <c r="R132" s="305"/>
      <c r="S132" s="305"/>
      <c r="T132" s="305"/>
      <c r="U132" s="305"/>
      <c r="V132" s="305"/>
      <c r="W132" s="305"/>
      <c r="X132" s="305"/>
      <c r="Y132" s="305"/>
      <c r="Z132" s="305"/>
      <c r="AA132" s="305"/>
      <c r="AB132" s="305"/>
      <c r="AC132" s="305"/>
      <c r="AD132" s="305"/>
      <c r="AE132" s="305"/>
      <c r="AF132" s="305"/>
      <c r="AG132" s="305"/>
      <c r="AH132" s="305"/>
      <c r="AI132" s="305"/>
    </row>
    <row r="133" spans="1:35" s="24" customFormat="1" ht="15">
      <c r="A133" s="120"/>
      <c r="B133" s="111"/>
      <c r="C133" s="90"/>
      <c r="D133" s="90"/>
      <c r="E133" s="23"/>
      <c r="F133" s="305"/>
      <c r="G133" s="305"/>
      <c r="H133" s="305"/>
      <c r="I133" s="305"/>
      <c r="J133" s="305"/>
      <c r="K133" s="305"/>
      <c r="L133" s="305"/>
      <c r="M133" s="305"/>
      <c r="N133" s="305"/>
      <c r="O133" s="305"/>
      <c r="P133" s="305"/>
      <c r="Q133" s="305"/>
      <c r="R133" s="305"/>
      <c r="S133" s="305"/>
      <c r="T133" s="305"/>
      <c r="U133" s="305"/>
      <c r="V133" s="305"/>
      <c r="W133" s="305"/>
      <c r="X133" s="305"/>
      <c r="Y133" s="305"/>
      <c r="Z133" s="305"/>
      <c r="AA133" s="305"/>
      <c r="AB133" s="305"/>
      <c r="AC133" s="305"/>
      <c r="AD133" s="305"/>
      <c r="AE133" s="305"/>
      <c r="AF133" s="305"/>
      <c r="AG133" s="305"/>
      <c r="AH133" s="305"/>
      <c r="AI133" s="305"/>
    </row>
    <row r="134" spans="1:35" s="24" customFormat="1" ht="15">
      <c r="A134" s="120"/>
      <c r="B134" s="111"/>
      <c r="C134" s="90"/>
      <c r="D134" s="90"/>
      <c r="E134" s="23"/>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5"/>
      <c r="AD134" s="305"/>
      <c r="AE134" s="305"/>
      <c r="AF134" s="305"/>
      <c r="AG134" s="305"/>
      <c r="AH134" s="305"/>
      <c r="AI134" s="305"/>
    </row>
    <row r="135" spans="1:35" s="24" customFormat="1" ht="15">
      <c r="A135" s="120"/>
      <c r="B135" s="111"/>
      <c r="C135" s="90"/>
      <c r="D135" s="90"/>
      <c r="E135" s="23"/>
      <c r="F135" s="305"/>
      <c r="G135" s="305"/>
      <c r="H135" s="305"/>
      <c r="I135" s="305"/>
      <c r="J135" s="305"/>
      <c r="K135" s="305"/>
      <c r="L135" s="305"/>
      <c r="M135" s="305"/>
      <c r="N135" s="305"/>
      <c r="O135" s="305"/>
      <c r="P135" s="305"/>
      <c r="Q135" s="305"/>
      <c r="R135" s="305"/>
      <c r="S135" s="305"/>
      <c r="T135" s="305"/>
      <c r="U135" s="305"/>
      <c r="V135" s="305"/>
      <c r="W135" s="305"/>
      <c r="X135" s="305"/>
      <c r="Y135" s="305"/>
      <c r="Z135" s="305"/>
      <c r="AA135" s="305"/>
      <c r="AB135" s="305"/>
      <c r="AC135" s="305"/>
      <c r="AD135" s="305"/>
      <c r="AE135" s="305"/>
      <c r="AF135" s="305"/>
      <c r="AG135" s="305"/>
      <c r="AH135" s="305"/>
      <c r="AI135" s="305"/>
    </row>
    <row r="136" spans="1:35" s="24" customFormat="1" ht="15">
      <c r="A136" s="120"/>
      <c r="B136" s="111"/>
      <c r="C136" s="90"/>
      <c r="D136" s="90"/>
      <c r="E136" s="23"/>
      <c r="F136" s="305"/>
      <c r="G136" s="305"/>
      <c r="H136" s="305"/>
      <c r="I136" s="305"/>
      <c r="J136" s="305"/>
      <c r="K136" s="305"/>
      <c r="L136" s="305"/>
      <c r="M136" s="305"/>
      <c r="N136" s="305"/>
      <c r="O136" s="305"/>
      <c r="P136" s="305"/>
      <c r="Q136" s="305"/>
      <c r="R136" s="305"/>
      <c r="S136" s="305"/>
      <c r="T136" s="305"/>
      <c r="U136" s="305"/>
      <c r="V136" s="305"/>
      <c r="W136" s="305"/>
      <c r="X136" s="305"/>
      <c r="Y136" s="305"/>
      <c r="Z136" s="305"/>
      <c r="AA136" s="305"/>
      <c r="AB136" s="305"/>
      <c r="AC136" s="305"/>
      <c r="AD136" s="305"/>
      <c r="AE136" s="305"/>
      <c r="AF136" s="305"/>
      <c r="AG136" s="305"/>
      <c r="AH136" s="305"/>
      <c r="AI136" s="305"/>
    </row>
    <row r="137" spans="1:35" s="24" customFormat="1" ht="15">
      <c r="A137" s="120"/>
      <c r="B137" s="111"/>
      <c r="C137" s="90"/>
      <c r="D137" s="90"/>
      <c r="E137" s="23"/>
      <c r="F137" s="305"/>
      <c r="G137" s="305"/>
      <c r="H137" s="305"/>
      <c r="I137" s="305"/>
      <c r="J137" s="305"/>
      <c r="K137" s="305"/>
      <c r="L137" s="305"/>
      <c r="M137" s="305"/>
      <c r="N137" s="305"/>
      <c r="O137" s="305"/>
      <c r="P137" s="305"/>
      <c r="Q137" s="305"/>
      <c r="R137" s="305"/>
      <c r="S137" s="305"/>
      <c r="T137" s="305"/>
      <c r="U137" s="305"/>
      <c r="V137" s="305"/>
      <c r="W137" s="305"/>
      <c r="X137" s="305"/>
      <c r="Y137" s="305"/>
      <c r="Z137" s="305"/>
      <c r="AA137" s="305"/>
      <c r="AB137" s="305"/>
      <c r="AC137" s="305"/>
      <c r="AD137" s="305"/>
      <c r="AE137" s="305"/>
      <c r="AF137" s="305"/>
      <c r="AG137" s="305"/>
      <c r="AH137" s="305"/>
      <c r="AI137" s="305"/>
    </row>
    <row r="138" spans="1:35" s="24" customFormat="1" ht="15">
      <c r="A138" s="120"/>
      <c r="B138" s="111"/>
      <c r="C138" s="90"/>
      <c r="D138" s="90"/>
      <c r="E138" s="23"/>
      <c r="F138" s="305"/>
      <c r="G138" s="305"/>
      <c r="H138" s="305"/>
      <c r="I138" s="305"/>
      <c r="J138" s="305"/>
      <c r="K138" s="305"/>
      <c r="L138" s="305"/>
      <c r="M138" s="305"/>
      <c r="N138" s="305"/>
      <c r="O138" s="305"/>
      <c r="P138" s="305"/>
      <c r="Q138" s="305"/>
      <c r="R138" s="305"/>
      <c r="S138" s="305"/>
      <c r="T138" s="305"/>
      <c r="U138" s="305"/>
      <c r="V138" s="305"/>
      <c r="W138" s="305"/>
      <c r="X138" s="305"/>
      <c r="Y138" s="305"/>
      <c r="Z138" s="305"/>
      <c r="AA138" s="305"/>
      <c r="AB138" s="305"/>
      <c r="AC138" s="305"/>
      <c r="AD138" s="305"/>
      <c r="AE138" s="305"/>
      <c r="AF138" s="305"/>
      <c r="AG138" s="305"/>
      <c r="AH138" s="305"/>
      <c r="AI138" s="305"/>
    </row>
    <row r="139" spans="1:35" s="24" customFormat="1" ht="15">
      <c r="A139" s="120"/>
      <c r="B139" s="111"/>
      <c r="C139" s="90"/>
      <c r="D139" s="90"/>
      <c r="E139" s="23"/>
      <c r="F139" s="305"/>
      <c r="G139" s="305"/>
      <c r="H139" s="305"/>
      <c r="I139" s="305"/>
      <c r="J139" s="305"/>
      <c r="K139" s="305"/>
      <c r="L139" s="305"/>
      <c r="M139" s="305"/>
      <c r="N139" s="305"/>
      <c r="O139" s="305"/>
      <c r="P139" s="305"/>
      <c r="Q139" s="305"/>
      <c r="R139" s="305"/>
      <c r="S139" s="305"/>
      <c r="T139" s="305"/>
      <c r="U139" s="305"/>
      <c r="V139" s="305"/>
      <c r="W139" s="305"/>
      <c r="X139" s="305"/>
      <c r="Y139" s="305"/>
      <c r="Z139" s="305"/>
      <c r="AA139" s="305"/>
      <c r="AB139" s="305"/>
      <c r="AC139" s="305"/>
      <c r="AD139" s="305"/>
      <c r="AE139" s="305"/>
      <c r="AF139" s="305"/>
      <c r="AG139" s="305"/>
      <c r="AH139" s="305"/>
      <c r="AI139" s="305"/>
    </row>
    <row r="140" spans="1:35" s="24" customFormat="1" ht="15">
      <c r="A140" s="120"/>
      <c r="B140" s="111"/>
      <c r="C140" s="90"/>
      <c r="D140" s="90"/>
      <c r="E140" s="23"/>
      <c r="F140" s="305"/>
      <c r="G140" s="305"/>
      <c r="H140" s="305"/>
      <c r="I140" s="305"/>
      <c r="J140" s="305"/>
      <c r="K140" s="305"/>
      <c r="L140" s="305"/>
      <c r="M140" s="305"/>
      <c r="N140" s="305"/>
      <c r="O140" s="305"/>
      <c r="P140" s="305"/>
      <c r="Q140" s="305"/>
      <c r="R140" s="305"/>
      <c r="S140" s="305"/>
      <c r="T140" s="305"/>
      <c r="U140" s="305"/>
      <c r="V140" s="305"/>
      <c r="W140" s="305"/>
      <c r="X140" s="305"/>
      <c r="Y140" s="305"/>
      <c r="Z140" s="305"/>
      <c r="AA140" s="305"/>
      <c r="AB140" s="305"/>
      <c r="AC140" s="305"/>
      <c r="AD140" s="305"/>
      <c r="AE140" s="305"/>
      <c r="AF140" s="305"/>
      <c r="AG140" s="305"/>
      <c r="AH140" s="305"/>
      <c r="AI140" s="305"/>
    </row>
    <row r="141" spans="1:35" s="24" customFormat="1" ht="15">
      <c r="A141" s="120"/>
      <c r="B141" s="111"/>
      <c r="C141" s="90"/>
      <c r="D141" s="90"/>
      <c r="E141" s="23"/>
      <c r="F141" s="305"/>
      <c r="G141" s="305"/>
      <c r="H141" s="305"/>
      <c r="I141" s="305"/>
      <c r="J141" s="305"/>
      <c r="K141" s="305"/>
      <c r="L141" s="305"/>
      <c r="M141" s="305"/>
      <c r="N141" s="305"/>
      <c r="O141" s="305"/>
      <c r="P141" s="305"/>
      <c r="Q141" s="305"/>
      <c r="R141" s="305"/>
      <c r="S141" s="305"/>
      <c r="T141" s="305"/>
      <c r="U141" s="305"/>
      <c r="V141" s="305"/>
      <c r="W141" s="305"/>
      <c r="X141" s="305"/>
      <c r="Y141" s="305"/>
      <c r="Z141" s="305"/>
      <c r="AA141" s="305"/>
      <c r="AB141" s="305"/>
      <c r="AC141" s="305"/>
      <c r="AD141" s="305"/>
      <c r="AE141" s="305"/>
      <c r="AF141" s="305"/>
      <c r="AG141" s="305"/>
      <c r="AH141" s="305"/>
      <c r="AI141" s="305"/>
    </row>
    <row r="142" spans="1:35" s="24" customFormat="1" ht="15">
      <c r="A142" s="120"/>
      <c r="B142" s="111"/>
      <c r="C142" s="90"/>
      <c r="D142" s="90"/>
      <c r="E142" s="23"/>
      <c r="F142" s="305"/>
      <c r="G142" s="305"/>
      <c r="H142" s="305"/>
      <c r="I142" s="305"/>
      <c r="J142" s="305"/>
      <c r="K142" s="305"/>
      <c r="L142" s="305"/>
      <c r="M142" s="305"/>
      <c r="N142" s="305"/>
      <c r="O142" s="305"/>
      <c r="P142" s="305"/>
      <c r="Q142" s="305"/>
      <c r="R142" s="305"/>
      <c r="S142" s="305"/>
      <c r="T142" s="305"/>
      <c r="U142" s="305"/>
      <c r="V142" s="305"/>
      <c r="W142" s="305"/>
      <c r="X142" s="305"/>
      <c r="Y142" s="305"/>
      <c r="Z142" s="305"/>
      <c r="AA142" s="305"/>
      <c r="AB142" s="305"/>
      <c r="AC142" s="305"/>
      <c r="AD142" s="305"/>
      <c r="AE142" s="305"/>
      <c r="AF142" s="305"/>
      <c r="AG142" s="305"/>
      <c r="AH142" s="305"/>
      <c r="AI142" s="305"/>
    </row>
    <row r="143" spans="1:35" s="24" customFormat="1" ht="15">
      <c r="A143" s="120"/>
      <c r="B143" s="111"/>
      <c r="C143" s="90"/>
      <c r="D143" s="90"/>
      <c r="E143" s="23"/>
      <c r="F143" s="305"/>
      <c r="G143" s="305"/>
      <c r="H143" s="305"/>
      <c r="I143" s="305"/>
      <c r="J143" s="305"/>
      <c r="K143" s="305"/>
      <c r="L143" s="305"/>
      <c r="M143" s="305"/>
      <c r="N143" s="305"/>
      <c r="O143" s="305"/>
      <c r="P143" s="305"/>
      <c r="Q143" s="305"/>
      <c r="R143" s="305"/>
      <c r="S143" s="305"/>
      <c r="T143" s="305"/>
      <c r="U143" s="305"/>
      <c r="V143" s="305"/>
      <c r="W143" s="305"/>
      <c r="X143" s="305"/>
      <c r="Y143" s="305"/>
      <c r="Z143" s="305"/>
      <c r="AA143" s="305"/>
      <c r="AB143" s="305"/>
      <c r="AC143" s="305"/>
      <c r="AD143" s="305"/>
      <c r="AE143" s="305"/>
      <c r="AF143" s="305"/>
      <c r="AG143" s="305"/>
      <c r="AH143" s="305"/>
      <c r="AI143" s="305"/>
    </row>
    <row r="144" spans="1:35" s="24" customFormat="1" ht="15">
      <c r="A144" s="120"/>
      <c r="B144" s="111"/>
      <c r="C144" s="90"/>
      <c r="D144" s="90"/>
      <c r="E144" s="23"/>
      <c r="F144" s="305"/>
      <c r="G144" s="305"/>
      <c r="H144" s="305"/>
      <c r="I144" s="305"/>
      <c r="J144" s="305"/>
      <c r="K144" s="305"/>
      <c r="L144" s="305"/>
      <c r="M144" s="305"/>
      <c r="N144" s="305"/>
      <c r="O144" s="305"/>
      <c r="P144" s="305"/>
      <c r="Q144" s="305"/>
      <c r="R144" s="305"/>
      <c r="S144" s="305"/>
      <c r="T144" s="305"/>
      <c r="U144" s="305"/>
      <c r="V144" s="305"/>
      <c r="W144" s="305"/>
      <c r="X144" s="305"/>
      <c r="Y144" s="305"/>
      <c r="Z144" s="305"/>
      <c r="AA144" s="305"/>
      <c r="AB144" s="305"/>
      <c r="AC144" s="305"/>
      <c r="AD144" s="305"/>
      <c r="AE144" s="305"/>
      <c r="AF144" s="305"/>
      <c r="AG144" s="305"/>
      <c r="AH144" s="305"/>
      <c r="AI144" s="305"/>
    </row>
    <row r="145" spans="1:35" s="24" customFormat="1" ht="15">
      <c r="A145" s="120"/>
      <c r="B145" s="111"/>
      <c r="C145" s="90"/>
      <c r="D145" s="90"/>
      <c r="E145" s="23"/>
      <c r="F145" s="305"/>
      <c r="G145" s="305"/>
      <c r="H145" s="305"/>
      <c r="I145" s="305"/>
      <c r="J145" s="305"/>
      <c r="K145" s="305"/>
      <c r="L145" s="305"/>
      <c r="M145" s="305"/>
      <c r="N145" s="305"/>
      <c r="O145" s="305"/>
      <c r="P145" s="305"/>
      <c r="Q145" s="305"/>
      <c r="R145" s="305"/>
      <c r="S145" s="305"/>
      <c r="T145" s="305"/>
      <c r="U145" s="305"/>
      <c r="V145" s="305"/>
      <c r="W145" s="305"/>
      <c r="X145" s="305"/>
      <c r="Y145" s="305"/>
      <c r="Z145" s="305"/>
      <c r="AA145" s="305"/>
      <c r="AB145" s="305"/>
      <c r="AC145" s="305"/>
      <c r="AD145" s="305"/>
      <c r="AE145" s="305"/>
      <c r="AF145" s="305"/>
      <c r="AG145" s="305"/>
      <c r="AH145" s="305"/>
      <c r="AI145" s="305"/>
    </row>
    <row r="146" spans="1:35" s="24" customFormat="1" ht="15">
      <c r="A146" s="120"/>
      <c r="B146" s="111"/>
      <c r="C146" s="90"/>
      <c r="D146" s="90"/>
      <c r="E146" s="23"/>
      <c r="F146" s="305"/>
      <c r="G146" s="305"/>
      <c r="H146" s="305"/>
      <c r="I146" s="305"/>
      <c r="J146" s="305"/>
      <c r="K146" s="305"/>
      <c r="L146" s="305"/>
      <c r="M146" s="305"/>
      <c r="N146" s="305"/>
      <c r="O146" s="305"/>
      <c r="P146" s="305"/>
      <c r="Q146" s="305"/>
      <c r="R146" s="305"/>
      <c r="S146" s="305"/>
      <c r="T146" s="305"/>
      <c r="U146" s="305"/>
      <c r="V146" s="305"/>
      <c r="W146" s="305"/>
      <c r="X146" s="305"/>
      <c r="Y146" s="305"/>
      <c r="Z146" s="305"/>
      <c r="AA146" s="305"/>
      <c r="AB146" s="305"/>
      <c r="AC146" s="305"/>
      <c r="AD146" s="305"/>
      <c r="AE146" s="305"/>
      <c r="AF146" s="305"/>
      <c r="AG146" s="305"/>
      <c r="AH146" s="305"/>
      <c r="AI146" s="305"/>
    </row>
    <row r="147" spans="1:35" s="24" customFormat="1" ht="15">
      <c r="A147" s="120"/>
      <c r="B147" s="111"/>
      <c r="C147" s="90"/>
      <c r="D147" s="90"/>
      <c r="E147" s="23"/>
      <c r="F147" s="305"/>
      <c r="G147" s="305"/>
      <c r="H147" s="305"/>
      <c r="I147" s="305"/>
      <c r="J147" s="305"/>
      <c r="K147" s="305"/>
      <c r="L147" s="305"/>
      <c r="M147" s="305"/>
      <c r="N147" s="305"/>
      <c r="O147" s="305"/>
      <c r="P147" s="305"/>
      <c r="Q147" s="305"/>
      <c r="R147" s="305"/>
      <c r="S147" s="305"/>
      <c r="T147" s="305"/>
      <c r="U147" s="305"/>
      <c r="V147" s="305"/>
      <c r="W147" s="305"/>
      <c r="X147" s="305"/>
      <c r="Y147" s="305"/>
      <c r="Z147" s="305"/>
      <c r="AA147" s="305"/>
      <c r="AB147" s="305"/>
      <c r="AC147" s="305"/>
      <c r="AD147" s="305"/>
      <c r="AE147" s="305"/>
      <c r="AF147" s="305"/>
      <c r="AG147" s="305"/>
      <c r="AH147" s="305"/>
      <c r="AI147" s="305"/>
    </row>
    <row r="148" spans="1:35" s="24" customFormat="1" ht="15">
      <c r="A148" s="120"/>
      <c r="B148" s="111"/>
      <c r="C148" s="90"/>
      <c r="D148" s="90"/>
      <c r="E148" s="23"/>
      <c r="F148" s="305"/>
      <c r="G148" s="305"/>
      <c r="H148" s="305"/>
      <c r="I148" s="305"/>
      <c r="J148" s="305"/>
      <c r="K148" s="305"/>
      <c r="L148" s="305"/>
      <c r="M148" s="305"/>
      <c r="N148" s="305"/>
      <c r="O148" s="305"/>
      <c r="P148" s="305"/>
      <c r="Q148" s="305"/>
      <c r="R148" s="305"/>
      <c r="S148" s="305"/>
      <c r="T148" s="305"/>
      <c r="U148" s="305"/>
      <c r="V148" s="305"/>
      <c r="W148" s="305"/>
      <c r="X148" s="305"/>
      <c r="Y148" s="305"/>
      <c r="Z148" s="305"/>
      <c r="AA148" s="305"/>
      <c r="AB148" s="305"/>
      <c r="AC148" s="305"/>
      <c r="AD148" s="305"/>
      <c r="AE148" s="305"/>
      <c r="AF148" s="305"/>
      <c r="AG148" s="305"/>
      <c r="AH148" s="305"/>
      <c r="AI148" s="305"/>
    </row>
    <row r="149" spans="1:35" s="24" customFormat="1" ht="15">
      <c r="A149" s="120"/>
      <c r="B149" s="111"/>
      <c r="C149" s="90"/>
      <c r="D149" s="90"/>
      <c r="E149" s="23"/>
      <c r="F149" s="305"/>
      <c r="G149" s="305"/>
      <c r="H149" s="305"/>
      <c r="I149" s="305"/>
      <c r="J149" s="305"/>
      <c r="K149" s="305"/>
      <c r="L149" s="305"/>
      <c r="M149" s="305"/>
      <c r="N149" s="305"/>
      <c r="O149" s="305"/>
      <c r="P149" s="305"/>
      <c r="Q149" s="305"/>
      <c r="R149" s="305"/>
      <c r="S149" s="305"/>
      <c r="T149" s="305"/>
      <c r="U149" s="305"/>
      <c r="V149" s="305"/>
      <c r="W149" s="305"/>
      <c r="X149" s="305"/>
      <c r="Y149" s="305"/>
      <c r="Z149" s="305"/>
      <c r="AA149" s="305"/>
      <c r="AB149" s="305"/>
      <c r="AC149" s="305"/>
      <c r="AD149" s="305"/>
      <c r="AE149" s="305"/>
      <c r="AF149" s="305"/>
      <c r="AG149" s="305"/>
      <c r="AH149" s="305"/>
      <c r="AI149" s="305"/>
    </row>
    <row r="150" spans="1:35" s="24" customFormat="1" ht="15">
      <c r="A150" s="120"/>
      <c r="B150" s="111"/>
      <c r="C150" s="90"/>
      <c r="D150" s="90"/>
      <c r="E150" s="23"/>
      <c r="F150" s="305"/>
      <c r="G150" s="305"/>
      <c r="H150" s="305"/>
      <c r="I150" s="305"/>
      <c r="J150" s="305"/>
      <c r="K150" s="305"/>
      <c r="L150" s="305"/>
      <c r="M150" s="305"/>
      <c r="N150" s="305"/>
      <c r="O150" s="305"/>
      <c r="P150" s="305"/>
      <c r="Q150" s="305"/>
      <c r="R150" s="305"/>
      <c r="S150" s="305"/>
      <c r="T150" s="305"/>
      <c r="U150" s="305"/>
      <c r="V150" s="305"/>
      <c r="W150" s="305"/>
      <c r="X150" s="305"/>
      <c r="Y150" s="305"/>
      <c r="Z150" s="305"/>
      <c r="AA150" s="305"/>
      <c r="AB150" s="305"/>
      <c r="AC150" s="305"/>
      <c r="AD150" s="305"/>
      <c r="AE150" s="305"/>
      <c r="AF150" s="305"/>
      <c r="AG150" s="305"/>
      <c r="AH150" s="305"/>
      <c r="AI150" s="305"/>
    </row>
    <row r="151" spans="1:35" s="24" customFormat="1" ht="15">
      <c r="A151" s="120"/>
      <c r="B151" s="111"/>
      <c r="C151" s="90"/>
      <c r="D151" s="90"/>
      <c r="E151" s="23"/>
      <c r="F151" s="305"/>
      <c r="G151" s="305"/>
      <c r="H151" s="305"/>
      <c r="I151" s="305"/>
      <c r="J151" s="305"/>
      <c r="K151" s="305"/>
      <c r="L151" s="305"/>
      <c r="M151" s="305"/>
      <c r="N151" s="305"/>
      <c r="O151" s="305"/>
      <c r="P151" s="305"/>
      <c r="Q151" s="305"/>
      <c r="R151" s="305"/>
      <c r="S151" s="305"/>
      <c r="T151" s="305"/>
      <c r="U151" s="305"/>
      <c r="V151" s="305"/>
      <c r="W151" s="305"/>
      <c r="X151" s="305"/>
      <c r="Y151" s="305"/>
      <c r="Z151" s="305"/>
      <c r="AA151" s="305"/>
      <c r="AB151" s="305"/>
      <c r="AC151" s="305"/>
      <c r="AD151" s="305"/>
      <c r="AE151" s="305"/>
      <c r="AF151" s="305"/>
      <c r="AG151" s="305"/>
      <c r="AH151" s="305"/>
      <c r="AI151" s="305"/>
    </row>
    <row r="152" spans="1:35" s="24" customFormat="1" ht="15">
      <c r="A152" s="120"/>
      <c r="B152" s="111"/>
      <c r="C152" s="90"/>
      <c r="D152" s="90"/>
      <c r="E152" s="23"/>
      <c r="F152" s="305"/>
      <c r="G152" s="305"/>
      <c r="H152" s="305"/>
      <c r="I152" s="305"/>
      <c r="J152" s="305"/>
      <c r="K152" s="305"/>
      <c r="L152" s="305"/>
      <c r="M152" s="305"/>
      <c r="N152" s="305"/>
      <c r="O152" s="305"/>
      <c r="P152" s="305"/>
      <c r="Q152" s="305"/>
      <c r="R152" s="305"/>
      <c r="S152" s="305"/>
      <c r="T152" s="305"/>
      <c r="U152" s="305"/>
      <c r="V152" s="305"/>
      <c r="W152" s="305"/>
      <c r="X152" s="305"/>
      <c r="Y152" s="305"/>
      <c r="Z152" s="305"/>
      <c r="AA152" s="305"/>
      <c r="AB152" s="305"/>
      <c r="AC152" s="305"/>
      <c r="AD152" s="305"/>
      <c r="AE152" s="305"/>
      <c r="AF152" s="305"/>
      <c r="AG152" s="305"/>
      <c r="AH152" s="305"/>
      <c r="AI152" s="305"/>
    </row>
    <row r="153" spans="1:35" s="24" customFormat="1" ht="15">
      <c r="A153" s="120"/>
      <c r="B153" s="111"/>
      <c r="C153" s="90"/>
      <c r="D153" s="90"/>
      <c r="E153" s="23"/>
      <c r="F153" s="305"/>
      <c r="G153" s="305"/>
      <c r="H153" s="305"/>
      <c r="I153" s="305"/>
      <c r="J153" s="305"/>
      <c r="K153" s="305"/>
      <c r="L153" s="305"/>
      <c r="M153" s="305"/>
      <c r="N153" s="305"/>
      <c r="O153" s="305"/>
      <c r="P153" s="305"/>
      <c r="Q153" s="305"/>
      <c r="R153" s="305"/>
      <c r="S153" s="305"/>
      <c r="T153" s="305"/>
      <c r="U153" s="305"/>
      <c r="V153" s="305"/>
      <c r="W153" s="305"/>
      <c r="X153" s="305"/>
      <c r="Y153" s="305"/>
      <c r="Z153" s="305"/>
      <c r="AA153" s="305"/>
      <c r="AB153" s="305"/>
      <c r="AC153" s="305"/>
      <c r="AD153" s="305"/>
      <c r="AE153" s="305"/>
      <c r="AF153" s="305"/>
      <c r="AG153" s="305"/>
      <c r="AH153" s="305"/>
      <c r="AI153" s="305"/>
    </row>
    <row r="154" spans="1:35" s="24" customFormat="1" ht="15">
      <c r="A154" s="120"/>
      <c r="B154" s="111"/>
      <c r="C154" s="90"/>
      <c r="D154" s="90"/>
      <c r="E154" s="23"/>
      <c r="F154" s="305"/>
      <c r="G154" s="305"/>
      <c r="H154" s="305"/>
      <c r="I154" s="305"/>
      <c r="J154" s="305"/>
      <c r="K154" s="305"/>
      <c r="L154" s="305"/>
      <c r="M154" s="305"/>
      <c r="N154" s="305"/>
      <c r="O154" s="305"/>
      <c r="P154" s="305"/>
      <c r="Q154" s="305"/>
      <c r="R154" s="305"/>
      <c r="S154" s="305"/>
      <c r="T154" s="305"/>
      <c r="U154" s="305"/>
      <c r="V154" s="305"/>
      <c r="W154" s="305"/>
      <c r="X154" s="305"/>
      <c r="Y154" s="305"/>
      <c r="Z154" s="305"/>
      <c r="AA154" s="305"/>
      <c r="AB154" s="305"/>
      <c r="AC154" s="305"/>
      <c r="AD154" s="305"/>
      <c r="AE154" s="305"/>
      <c r="AF154" s="305"/>
      <c r="AG154" s="305"/>
      <c r="AH154" s="305"/>
      <c r="AI154" s="305"/>
    </row>
    <row r="155" spans="1:35" s="24" customFormat="1" ht="15">
      <c r="A155" s="120"/>
      <c r="B155" s="111"/>
      <c r="C155" s="90"/>
      <c r="D155" s="90"/>
      <c r="E155" s="23"/>
      <c r="F155" s="305"/>
      <c r="G155" s="305"/>
      <c r="H155" s="305"/>
      <c r="I155" s="305"/>
      <c r="J155" s="305"/>
      <c r="K155" s="305"/>
      <c r="L155" s="305"/>
      <c r="M155" s="305"/>
      <c r="N155" s="305"/>
      <c r="O155" s="305"/>
      <c r="P155" s="305"/>
      <c r="Q155" s="305"/>
      <c r="R155" s="305"/>
      <c r="S155" s="305"/>
      <c r="T155" s="305"/>
      <c r="U155" s="305"/>
      <c r="V155" s="305"/>
      <c r="W155" s="305"/>
      <c r="X155" s="305"/>
      <c r="Y155" s="305"/>
      <c r="Z155" s="305"/>
      <c r="AA155" s="305"/>
      <c r="AB155" s="305"/>
      <c r="AC155" s="305"/>
      <c r="AD155" s="305"/>
      <c r="AE155" s="305"/>
      <c r="AF155" s="305"/>
      <c r="AG155" s="305"/>
      <c r="AH155" s="305"/>
      <c r="AI155" s="305"/>
    </row>
    <row r="156" spans="1:35" s="24" customFormat="1" ht="15">
      <c r="A156" s="120"/>
      <c r="B156" s="111"/>
      <c r="C156" s="90"/>
      <c r="D156" s="90"/>
      <c r="E156" s="23"/>
      <c r="F156" s="305"/>
      <c r="G156" s="305"/>
      <c r="H156" s="305"/>
      <c r="I156" s="305"/>
      <c r="J156" s="305"/>
      <c r="K156" s="305"/>
      <c r="L156" s="305"/>
      <c r="M156" s="305"/>
      <c r="N156" s="305"/>
      <c r="O156" s="305"/>
      <c r="P156" s="305"/>
      <c r="Q156" s="305"/>
      <c r="R156" s="305"/>
      <c r="S156" s="305"/>
      <c r="T156" s="305"/>
      <c r="U156" s="305"/>
      <c r="V156" s="305"/>
      <c r="W156" s="305"/>
      <c r="X156" s="305"/>
      <c r="Y156" s="305"/>
      <c r="Z156" s="305"/>
      <c r="AA156" s="305"/>
      <c r="AB156" s="305"/>
      <c r="AC156" s="305"/>
      <c r="AD156" s="305"/>
      <c r="AE156" s="305"/>
      <c r="AF156" s="305"/>
      <c r="AG156" s="305"/>
      <c r="AH156" s="305"/>
      <c r="AI156" s="305"/>
    </row>
    <row r="157" spans="1:35" s="24" customFormat="1" ht="15">
      <c r="A157" s="120"/>
      <c r="B157" s="111"/>
      <c r="C157" s="90"/>
      <c r="D157" s="90"/>
      <c r="E157" s="23"/>
      <c r="F157" s="305"/>
      <c r="G157" s="305"/>
      <c r="H157" s="305"/>
      <c r="I157" s="305"/>
      <c r="J157" s="305"/>
      <c r="K157" s="305"/>
      <c r="L157" s="305"/>
      <c r="M157" s="305"/>
      <c r="N157" s="305"/>
      <c r="O157" s="305"/>
      <c r="P157" s="305"/>
      <c r="Q157" s="305"/>
      <c r="R157" s="305"/>
      <c r="S157" s="305"/>
      <c r="T157" s="305"/>
      <c r="U157" s="305"/>
      <c r="V157" s="305"/>
      <c r="W157" s="305"/>
      <c r="X157" s="305"/>
      <c r="Y157" s="305"/>
      <c r="Z157" s="305"/>
      <c r="AA157" s="305"/>
      <c r="AB157" s="305"/>
      <c r="AC157" s="305"/>
      <c r="AD157" s="305"/>
      <c r="AE157" s="305"/>
      <c r="AF157" s="305"/>
      <c r="AG157" s="305"/>
      <c r="AH157" s="305"/>
      <c r="AI157" s="305"/>
    </row>
    <row r="158" spans="1:35" s="24" customFormat="1" ht="15">
      <c r="A158" s="120"/>
      <c r="B158" s="111"/>
      <c r="C158" s="90"/>
      <c r="D158" s="90"/>
      <c r="E158" s="23"/>
      <c r="F158" s="305"/>
      <c r="G158" s="305"/>
      <c r="H158" s="305"/>
      <c r="I158" s="305"/>
      <c r="J158" s="305"/>
      <c r="K158" s="305"/>
      <c r="L158" s="305"/>
      <c r="M158" s="305"/>
      <c r="N158" s="305"/>
      <c r="O158" s="305"/>
      <c r="P158" s="305"/>
      <c r="Q158" s="305"/>
      <c r="R158" s="305"/>
      <c r="S158" s="305"/>
      <c r="T158" s="305"/>
      <c r="U158" s="305"/>
      <c r="V158" s="305"/>
      <c r="W158" s="305"/>
      <c r="X158" s="305"/>
      <c r="Y158" s="305"/>
      <c r="Z158" s="305"/>
      <c r="AA158" s="305"/>
      <c r="AB158" s="305"/>
      <c r="AC158" s="305"/>
      <c r="AD158" s="305"/>
      <c r="AE158" s="305"/>
      <c r="AF158" s="305"/>
      <c r="AG158" s="305"/>
      <c r="AH158" s="305"/>
      <c r="AI158" s="305"/>
    </row>
    <row r="159" spans="1:35" s="24" customFormat="1" ht="15">
      <c r="A159" s="120"/>
      <c r="B159" s="111"/>
      <c r="C159" s="90"/>
      <c r="D159" s="90"/>
      <c r="E159" s="23"/>
      <c r="F159" s="305"/>
      <c r="G159" s="305"/>
      <c r="H159" s="305"/>
      <c r="I159" s="305"/>
      <c r="J159" s="305"/>
      <c r="K159" s="305"/>
      <c r="L159" s="305"/>
      <c r="M159" s="305"/>
      <c r="N159" s="305"/>
      <c r="O159" s="305"/>
      <c r="P159" s="305"/>
      <c r="Q159" s="305"/>
      <c r="R159" s="305"/>
      <c r="S159" s="305"/>
      <c r="T159" s="305"/>
      <c r="U159" s="305"/>
      <c r="V159" s="305"/>
      <c r="W159" s="305"/>
      <c r="X159" s="305"/>
      <c r="Y159" s="305"/>
      <c r="Z159" s="305"/>
      <c r="AA159" s="305"/>
      <c r="AB159" s="305"/>
      <c r="AC159" s="305"/>
      <c r="AD159" s="305"/>
      <c r="AE159" s="305"/>
      <c r="AF159" s="305"/>
      <c r="AG159" s="305"/>
      <c r="AH159" s="305"/>
      <c r="AI159" s="305"/>
    </row>
    <row r="160" spans="1:35" s="24" customFormat="1" ht="15">
      <c r="A160" s="120"/>
      <c r="B160" s="111"/>
      <c r="C160" s="90"/>
      <c r="D160" s="90"/>
      <c r="E160" s="23"/>
      <c r="F160" s="305"/>
      <c r="G160" s="305"/>
      <c r="H160" s="305"/>
      <c r="I160" s="305"/>
      <c r="J160" s="305"/>
      <c r="K160" s="305"/>
      <c r="L160" s="305"/>
      <c r="M160" s="305"/>
      <c r="N160" s="305"/>
      <c r="O160" s="305"/>
      <c r="P160" s="305"/>
      <c r="Q160" s="305"/>
      <c r="R160" s="305"/>
      <c r="S160" s="305"/>
      <c r="T160" s="305"/>
      <c r="U160" s="305"/>
      <c r="V160" s="305"/>
      <c r="W160" s="305"/>
      <c r="X160" s="305"/>
      <c r="Y160" s="305"/>
      <c r="Z160" s="305"/>
      <c r="AA160" s="305"/>
      <c r="AB160" s="305"/>
      <c r="AC160" s="305"/>
      <c r="AD160" s="305"/>
      <c r="AE160" s="305"/>
      <c r="AF160" s="305"/>
      <c r="AG160" s="305"/>
      <c r="AH160" s="305"/>
      <c r="AI160" s="305"/>
    </row>
    <row r="161" spans="1:35" s="24" customFormat="1" ht="15">
      <c r="A161" s="120"/>
      <c r="B161" s="111"/>
      <c r="C161" s="90"/>
      <c r="D161" s="90"/>
      <c r="E161" s="23"/>
      <c r="F161" s="305"/>
      <c r="G161" s="305"/>
      <c r="H161" s="305"/>
      <c r="I161" s="305"/>
      <c r="J161" s="305"/>
      <c r="K161" s="305"/>
      <c r="L161" s="305"/>
      <c r="M161" s="305"/>
      <c r="N161" s="305"/>
      <c r="O161" s="305"/>
      <c r="P161" s="305"/>
      <c r="Q161" s="305"/>
      <c r="R161" s="305"/>
      <c r="S161" s="305"/>
      <c r="T161" s="305"/>
      <c r="U161" s="305"/>
      <c r="V161" s="305"/>
      <c r="W161" s="305"/>
      <c r="X161" s="305"/>
      <c r="Y161" s="305"/>
      <c r="Z161" s="305"/>
      <c r="AA161" s="305"/>
      <c r="AB161" s="305"/>
      <c r="AC161" s="305"/>
      <c r="AD161" s="305"/>
      <c r="AE161" s="305"/>
      <c r="AF161" s="305"/>
      <c r="AG161" s="305"/>
      <c r="AH161" s="305"/>
      <c r="AI161" s="305"/>
    </row>
    <row r="162" spans="1:35" s="24" customFormat="1" ht="15">
      <c r="A162" s="120"/>
      <c r="B162" s="111"/>
      <c r="C162" s="90"/>
      <c r="D162" s="90"/>
      <c r="E162" s="23"/>
      <c r="F162" s="305"/>
      <c r="G162" s="305"/>
      <c r="H162" s="305"/>
      <c r="I162" s="305"/>
      <c r="J162" s="305"/>
      <c r="K162" s="305"/>
      <c r="L162" s="305"/>
      <c r="M162" s="305"/>
      <c r="N162" s="305"/>
      <c r="O162" s="305"/>
      <c r="P162" s="305"/>
      <c r="Q162" s="305"/>
      <c r="R162" s="305"/>
      <c r="S162" s="305"/>
      <c r="T162" s="305"/>
      <c r="U162" s="305"/>
      <c r="V162" s="305"/>
      <c r="W162" s="305"/>
      <c r="X162" s="305"/>
      <c r="Y162" s="305"/>
      <c r="Z162" s="305"/>
      <c r="AA162" s="305"/>
      <c r="AB162" s="305"/>
      <c r="AC162" s="305"/>
      <c r="AD162" s="305"/>
      <c r="AE162" s="305"/>
      <c r="AF162" s="305"/>
      <c r="AG162" s="305"/>
      <c r="AH162" s="305"/>
      <c r="AI162" s="305"/>
    </row>
    <row r="163" spans="1:35" s="24" customFormat="1" ht="15">
      <c r="A163" s="120"/>
      <c r="B163" s="111"/>
      <c r="C163" s="90"/>
      <c r="D163" s="90"/>
      <c r="E163" s="23"/>
      <c r="F163" s="305"/>
      <c r="G163" s="305"/>
      <c r="H163" s="305"/>
      <c r="I163" s="305"/>
      <c r="J163" s="305"/>
      <c r="K163" s="305"/>
      <c r="L163" s="305"/>
      <c r="M163" s="305"/>
      <c r="N163" s="305"/>
      <c r="O163" s="305"/>
      <c r="P163" s="305"/>
      <c r="Q163" s="305"/>
      <c r="R163" s="305"/>
      <c r="S163" s="305"/>
      <c r="T163" s="305"/>
      <c r="U163" s="305"/>
      <c r="V163" s="305"/>
      <c r="W163" s="305"/>
      <c r="X163" s="305"/>
      <c r="Y163" s="305"/>
      <c r="Z163" s="305"/>
      <c r="AA163" s="305"/>
      <c r="AB163" s="305"/>
      <c r="AC163" s="305"/>
      <c r="AD163" s="305"/>
      <c r="AE163" s="305"/>
      <c r="AF163" s="305"/>
      <c r="AG163" s="305"/>
      <c r="AH163" s="305"/>
      <c r="AI163" s="305"/>
    </row>
    <row r="164" spans="1:35" s="24" customFormat="1" ht="15">
      <c r="A164" s="120"/>
      <c r="B164" s="111"/>
      <c r="C164" s="90"/>
      <c r="D164" s="90"/>
      <c r="E164" s="23"/>
      <c r="F164" s="305"/>
      <c r="G164" s="305"/>
      <c r="H164" s="305"/>
      <c r="I164" s="305"/>
      <c r="J164" s="305"/>
      <c r="K164" s="305"/>
      <c r="L164" s="305"/>
      <c r="M164" s="305"/>
      <c r="N164" s="305"/>
      <c r="O164" s="305"/>
      <c r="P164" s="305"/>
      <c r="Q164" s="305"/>
      <c r="R164" s="305"/>
      <c r="S164" s="305"/>
      <c r="T164" s="305"/>
      <c r="U164" s="305"/>
      <c r="V164" s="305"/>
      <c r="W164" s="305"/>
      <c r="X164" s="305"/>
      <c r="Y164" s="305"/>
      <c r="Z164" s="305"/>
      <c r="AA164" s="305"/>
      <c r="AB164" s="305"/>
      <c r="AC164" s="305"/>
      <c r="AD164" s="305"/>
      <c r="AE164" s="305"/>
      <c r="AF164" s="305"/>
      <c r="AG164" s="305"/>
      <c r="AH164" s="305"/>
      <c r="AI164" s="305"/>
    </row>
    <row r="165" spans="1:35" s="24" customFormat="1" ht="15">
      <c r="A165" s="120"/>
      <c r="B165" s="111"/>
      <c r="C165" s="90"/>
      <c r="D165" s="90"/>
      <c r="E165" s="23"/>
      <c r="F165" s="305"/>
      <c r="G165" s="305"/>
      <c r="H165" s="305"/>
      <c r="I165" s="305"/>
      <c r="J165" s="305"/>
      <c r="K165" s="305"/>
      <c r="L165" s="305"/>
      <c r="M165" s="305"/>
      <c r="N165" s="305"/>
      <c r="O165" s="305"/>
      <c r="P165" s="305"/>
      <c r="Q165" s="305"/>
      <c r="R165" s="305"/>
      <c r="S165" s="305"/>
      <c r="T165" s="305"/>
      <c r="U165" s="305"/>
      <c r="V165" s="305"/>
      <c r="W165" s="305"/>
      <c r="X165" s="305"/>
      <c r="Y165" s="305"/>
      <c r="Z165" s="305"/>
      <c r="AA165" s="305"/>
      <c r="AB165" s="305"/>
      <c r="AC165" s="305"/>
      <c r="AD165" s="305"/>
      <c r="AE165" s="305"/>
      <c r="AF165" s="305"/>
      <c r="AG165" s="305"/>
      <c r="AH165" s="305"/>
      <c r="AI165" s="305"/>
    </row>
    <row r="166" spans="1:35" s="24" customFormat="1" ht="15">
      <c r="A166" s="120"/>
      <c r="B166" s="111"/>
      <c r="C166" s="90"/>
      <c r="D166" s="90"/>
      <c r="E166" s="23"/>
      <c r="F166" s="305"/>
      <c r="G166" s="305"/>
      <c r="H166" s="305"/>
      <c r="I166" s="305"/>
      <c r="J166" s="305"/>
      <c r="K166" s="305"/>
      <c r="L166" s="305"/>
      <c r="M166" s="305"/>
      <c r="N166" s="305"/>
      <c r="O166" s="305"/>
      <c r="P166" s="305"/>
      <c r="Q166" s="305"/>
      <c r="R166" s="305"/>
      <c r="S166" s="305"/>
      <c r="T166" s="305"/>
      <c r="U166" s="305"/>
      <c r="V166" s="305"/>
      <c r="W166" s="305"/>
      <c r="X166" s="305"/>
      <c r="Y166" s="305"/>
      <c r="Z166" s="305"/>
      <c r="AA166" s="305"/>
      <c r="AB166" s="305"/>
      <c r="AC166" s="305"/>
      <c r="AD166" s="305"/>
      <c r="AE166" s="305"/>
      <c r="AF166" s="305"/>
      <c r="AG166" s="305"/>
      <c r="AH166" s="305"/>
      <c r="AI166" s="305"/>
    </row>
    <row r="167" spans="1:35" s="24" customFormat="1" ht="15">
      <c r="A167" s="120"/>
      <c r="B167" s="111"/>
      <c r="C167" s="90"/>
      <c r="D167" s="90"/>
      <c r="E167" s="23"/>
      <c r="F167" s="305"/>
      <c r="G167" s="305"/>
      <c r="H167" s="305"/>
      <c r="I167" s="305"/>
      <c r="J167" s="305"/>
      <c r="K167" s="305"/>
      <c r="L167" s="305"/>
      <c r="M167" s="305"/>
      <c r="N167" s="305"/>
      <c r="O167" s="305"/>
      <c r="P167" s="305"/>
      <c r="Q167" s="305"/>
      <c r="R167" s="305"/>
      <c r="S167" s="305"/>
      <c r="T167" s="305"/>
      <c r="U167" s="305"/>
      <c r="V167" s="305"/>
      <c r="W167" s="305"/>
      <c r="X167" s="305"/>
      <c r="Y167" s="305"/>
      <c r="Z167" s="305"/>
      <c r="AA167" s="305"/>
      <c r="AB167" s="305"/>
      <c r="AC167" s="305"/>
      <c r="AD167" s="305"/>
      <c r="AE167" s="305"/>
      <c r="AF167" s="305"/>
      <c r="AG167" s="305"/>
      <c r="AH167" s="305"/>
      <c r="AI167" s="305"/>
    </row>
    <row r="168" spans="1:35" s="24" customFormat="1" ht="15">
      <c r="A168" s="120"/>
      <c r="B168" s="111"/>
      <c r="C168" s="90"/>
      <c r="D168" s="90"/>
      <c r="E168" s="23"/>
      <c r="F168" s="305"/>
      <c r="G168" s="305"/>
      <c r="H168" s="305"/>
      <c r="I168" s="305"/>
      <c r="J168" s="305"/>
      <c r="K168" s="305"/>
      <c r="L168" s="305"/>
      <c r="M168" s="305"/>
      <c r="N168" s="305"/>
      <c r="O168" s="305"/>
      <c r="P168" s="305"/>
      <c r="Q168" s="305"/>
      <c r="R168" s="305"/>
      <c r="S168" s="305"/>
      <c r="T168" s="305"/>
      <c r="U168" s="305"/>
      <c r="V168" s="305"/>
      <c r="W168" s="305"/>
      <c r="X168" s="305"/>
      <c r="Y168" s="305"/>
      <c r="Z168" s="305"/>
      <c r="AA168" s="305"/>
      <c r="AB168" s="305"/>
      <c r="AC168" s="305"/>
      <c r="AD168" s="305"/>
      <c r="AE168" s="305"/>
      <c r="AF168" s="305"/>
      <c r="AG168" s="305"/>
      <c r="AH168" s="305"/>
      <c r="AI168" s="305"/>
    </row>
    <row r="169" spans="1:35" s="24" customFormat="1" ht="15">
      <c r="A169" s="120"/>
      <c r="B169" s="111"/>
      <c r="C169" s="90"/>
      <c r="D169" s="90"/>
      <c r="E169" s="23"/>
      <c r="F169" s="305"/>
      <c r="G169" s="305"/>
      <c r="H169" s="305"/>
      <c r="I169" s="305"/>
      <c r="J169" s="305"/>
      <c r="K169" s="305"/>
      <c r="L169" s="305"/>
      <c r="M169" s="305"/>
      <c r="N169" s="305"/>
      <c r="O169" s="305"/>
      <c r="P169" s="305"/>
      <c r="Q169" s="305"/>
      <c r="R169" s="305"/>
      <c r="S169" s="305"/>
      <c r="T169" s="305"/>
      <c r="U169" s="305"/>
      <c r="V169" s="305"/>
      <c r="W169" s="305"/>
      <c r="X169" s="305"/>
      <c r="Y169" s="305"/>
      <c r="Z169" s="305"/>
      <c r="AA169" s="305"/>
      <c r="AB169" s="305"/>
      <c r="AC169" s="305"/>
      <c r="AD169" s="305"/>
      <c r="AE169" s="305"/>
      <c r="AF169" s="305"/>
      <c r="AG169" s="305"/>
      <c r="AH169" s="305"/>
      <c r="AI169" s="305"/>
    </row>
    <row r="170" spans="1:35" s="24" customFormat="1" ht="15">
      <c r="A170" s="120"/>
      <c r="B170" s="111"/>
      <c r="C170" s="90"/>
      <c r="D170" s="90"/>
      <c r="E170" s="23"/>
      <c r="F170" s="305"/>
      <c r="G170" s="305"/>
      <c r="H170" s="305"/>
      <c r="I170" s="305"/>
      <c r="J170" s="305"/>
      <c r="K170" s="305"/>
      <c r="L170" s="305"/>
      <c r="M170" s="305"/>
      <c r="N170" s="305"/>
      <c r="O170" s="305"/>
      <c r="P170" s="305"/>
      <c r="Q170" s="305"/>
      <c r="R170" s="305"/>
      <c r="S170" s="305"/>
      <c r="T170" s="305"/>
      <c r="U170" s="305"/>
      <c r="V170" s="305"/>
      <c r="W170" s="305"/>
      <c r="X170" s="305"/>
      <c r="Y170" s="305"/>
      <c r="Z170" s="305"/>
      <c r="AA170" s="305"/>
      <c r="AB170" s="305"/>
      <c r="AC170" s="305"/>
      <c r="AD170" s="305"/>
      <c r="AE170" s="305"/>
      <c r="AF170" s="305"/>
      <c r="AG170" s="305"/>
      <c r="AH170" s="305"/>
      <c r="AI170" s="305"/>
    </row>
    <row r="171" spans="1:35" s="24" customFormat="1" ht="15">
      <c r="A171" s="120"/>
      <c r="B171" s="111"/>
      <c r="C171" s="90"/>
      <c r="D171" s="90"/>
      <c r="E171" s="23"/>
      <c r="F171" s="305"/>
      <c r="G171" s="305"/>
      <c r="H171" s="305"/>
      <c r="I171" s="305"/>
      <c r="J171" s="305"/>
      <c r="K171" s="305"/>
      <c r="L171" s="305"/>
      <c r="M171" s="305"/>
      <c r="N171" s="305"/>
      <c r="O171" s="305"/>
      <c r="P171" s="305"/>
      <c r="Q171" s="305"/>
      <c r="R171" s="305"/>
      <c r="S171" s="305"/>
      <c r="T171" s="305"/>
      <c r="U171" s="305"/>
      <c r="V171" s="305"/>
      <c r="W171" s="305"/>
      <c r="X171" s="305"/>
      <c r="Y171" s="305"/>
      <c r="Z171" s="305"/>
      <c r="AA171" s="305"/>
      <c r="AB171" s="305"/>
      <c r="AC171" s="305"/>
      <c r="AD171" s="305"/>
      <c r="AE171" s="305"/>
      <c r="AF171" s="305"/>
      <c r="AG171" s="305"/>
      <c r="AH171" s="305"/>
      <c r="AI171" s="305"/>
    </row>
    <row r="172" spans="1:35" s="24" customFormat="1" ht="15">
      <c r="A172" s="120"/>
      <c r="B172" s="111"/>
      <c r="C172" s="90"/>
      <c r="D172" s="90"/>
      <c r="E172" s="23"/>
      <c r="F172" s="305"/>
      <c r="G172" s="305"/>
      <c r="H172" s="305"/>
      <c r="I172" s="305"/>
      <c r="J172" s="305"/>
      <c r="K172" s="305"/>
      <c r="L172" s="305"/>
      <c r="M172" s="305"/>
      <c r="N172" s="305"/>
      <c r="O172" s="305"/>
      <c r="P172" s="305"/>
      <c r="Q172" s="305"/>
      <c r="R172" s="305"/>
      <c r="S172" s="305"/>
      <c r="T172" s="305"/>
      <c r="U172" s="305"/>
      <c r="V172" s="305"/>
      <c r="W172" s="305"/>
      <c r="X172" s="305"/>
      <c r="Y172" s="305"/>
      <c r="Z172" s="305"/>
      <c r="AA172" s="305"/>
      <c r="AB172" s="305"/>
      <c r="AC172" s="305"/>
      <c r="AD172" s="305"/>
      <c r="AE172" s="305"/>
      <c r="AF172" s="305"/>
      <c r="AG172" s="305"/>
      <c r="AH172" s="305"/>
      <c r="AI172" s="305"/>
    </row>
    <row r="173" spans="1:35" s="24" customFormat="1" ht="15">
      <c r="A173" s="120"/>
      <c r="B173" s="111"/>
      <c r="C173" s="90"/>
      <c r="D173" s="90"/>
      <c r="E173" s="23"/>
      <c r="F173" s="305"/>
      <c r="G173" s="305"/>
      <c r="H173" s="305"/>
      <c r="I173" s="305"/>
      <c r="J173" s="305"/>
      <c r="K173" s="305"/>
      <c r="L173" s="305"/>
      <c r="M173" s="305"/>
      <c r="N173" s="305"/>
      <c r="O173" s="305"/>
      <c r="P173" s="305"/>
      <c r="Q173" s="305"/>
      <c r="R173" s="305"/>
      <c r="S173" s="305"/>
      <c r="T173" s="305"/>
      <c r="U173" s="305"/>
      <c r="V173" s="305"/>
      <c r="W173" s="305"/>
      <c r="X173" s="305"/>
      <c r="Y173" s="305"/>
      <c r="Z173" s="305"/>
      <c r="AA173" s="305"/>
      <c r="AB173" s="305"/>
      <c r="AC173" s="305"/>
      <c r="AD173" s="305"/>
      <c r="AE173" s="305"/>
      <c r="AF173" s="305"/>
      <c r="AG173" s="305"/>
      <c r="AH173" s="305"/>
      <c r="AI173" s="305"/>
    </row>
    <row r="174" spans="1:35" s="24" customFormat="1" ht="15">
      <c r="A174" s="120"/>
      <c r="B174" s="111"/>
      <c r="C174" s="90"/>
      <c r="D174" s="90"/>
      <c r="E174" s="23"/>
      <c r="F174" s="305"/>
      <c r="G174" s="305"/>
      <c r="H174" s="305"/>
      <c r="I174" s="305"/>
      <c r="J174" s="305"/>
      <c r="K174" s="305"/>
      <c r="L174" s="305"/>
      <c r="M174" s="305"/>
      <c r="N174" s="305"/>
      <c r="O174" s="305"/>
      <c r="P174" s="305"/>
      <c r="Q174" s="305"/>
      <c r="R174" s="305"/>
      <c r="S174" s="305"/>
      <c r="T174" s="305"/>
      <c r="U174" s="305"/>
      <c r="V174" s="305"/>
      <c r="W174" s="305"/>
      <c r="X174" s="305"/>
      <c r="Y174" s="305"/>
      <c r="Z174" s="305"/>
      <c r="AA174" s="305"/>
      <c r="AB174" s="305"/>
      <c r="AC174" s="305"/>
      <c r="AD174" s="305"/>
      <c r="AE174" s="305"/>
      <c r="AF174" s="305"/>
      <c r="AG174" s="305"/>
      <c r="AH174" s="305"/>
      <c r="AI174" s="305"/>
    </row>
    <row r="175" spans="1:35" s="24" customFormat="1" ht="15">
      <c r="A175" s="120"/>
      <c r="B175" s="111"/>
      <c r="C175" s="90"/>
      <c r="D175" s="90"/>
      <c r="E175" s="23"/>
      <c r="F175" s="305"/>
      <c r="G175" s="305"/>
      <c r="H175" s="305"/>
      <c r="I175" s="305"/>
      <c r="J175" s="305"/>
      <c r="K175" s="305"/>
      <c r="L175" s="305"/>
      <c r="M175" s="305"/>
      <c r="N175" s="305"/>
      <c r="O175" s="305"/>
      <c r="P175" s="305"/>
      <c r="Q175" s="305"/>
      <c r="R175" s="305"/>
      <c r="S175" s="305"/>
      <c r="T175" s="305"/>
      <c r="U175" s="305"/>
      <c r="V175" s="305"/>
      <c r="W175" s="305"/>
      <c r="X175" s="305"/>
      <c r="Y175" s="305"/>
      <c r="Z175" s="305"/>
      <c r="AA175" s="305"/>
      <c r="AB175" s="305"/>
      <c r="AC175" s="305"/>
      <c r="AD175" s="305"/>
      <c r="AE175" s="305"/>
      <c r="AF175" s="305"/>
      <c r="AG175" s="305"/>
      <c r="AH175" s="305"/>
      <c r="AI175" s="305"/>
    </row>
    <row r="176" spans="1:35" s="24" customFormat="1" ht="15">
      <c r="A176" s="120"/>
      <c r="B176" s="111"/>
      <c r="C176" s="90"/>
      <c r="D176" s="90"/>
      <c r="E176" s="23"/>
      <c r="F176" s="305"/>
      <c r="G176" s="305"/>
      <c r="H176" s="305"/>
      <c r="I176" s="305"/>
      <c r="J176" s="305"/>
      <c r="K176" s="305"/>
      <c r="L176" s="305"/>
      <c r="M176" s="305"/>
      <c r="N176" s="305"/>
      <c r="O176" s="305"/>
      <c r="P176" s="305"/>
      <c r="Q176" s="305"/>
      <c r="R176" s="305"/>
      <c r="S176" s="305"/>
      <c r="T176" s="305"/>
      <c r="U176" s="305"/>
      <c r="V176" s="305"/>
      <c r="W176" s="305"/>
      <c r="X176" s="305"/>
      <c r="Y176" s="305"/>
      <c r="Z176" s="305"/>
      <c r="AA176" s="305"/>
      <c r="AB176" s="305"/>
      <c r="AC176" s="305"/>
      <c r="AD176" s="305"/>
      <c r="AE176" s="305"/>
      <c r="AF176" s="305"/>
      <c r="AG176" s="305"/>
      <c r="AH176" s="305"/>
      <c r="AI176" s="305"/>
    </row>
    <row r="177" spans="1:35" s="24" customFormat="1" ht="15">
      <c r="A177" s="120"/>
      <c r="B177" s="111"/>
      <c r="C177" s="90"/>
      <c r="D177" s="90"/>
      <c r="E177" s="23"/>
      <c r="F177" s="305"/>
      <c r="G177" s="305"/>
      <c r="H177" s="305"/>
      <c r="I177" s="305"/>
      <c r="J177" s="305"/>
      <c r="K177" s="305"/>
      <c r="L177" s="305"/>
      <c r="M177" s="305"/>
      <c r="N177" s="305"/>
      <c r="O177" s="305"/>
      <c r="P177" s="305"/>
      <c r="Q177" s="305"/>
      <c r="R177" s="305"/>
      <c r="S177" s="305"/>
      <c r="T177" s="305"/>
      <c r="U177" s="305"/>
      <c r="V177" s="305"/>
      <c r="W177" s="305"/>
      <c r="X177" s="305"/>
      <c r="Y177" s="305"/>
      <c r="Z177" s="305"/>
      <c r="AA177" s="305"/>
      <c r="AB177" s="305"/>
      <c r="AC177" s="305"/>
      <c r="AD177" s="305"/>
      <c r="AE177" s="305"/>
      <c r="AF177" s="305"/>
      <c r="AG177" s="305"/>
      <c r="AH177" s="305"/>
      <c r="AI177" s="305"/>
    </row>
    <row r="178" spans="1:35" s="24" customFormat="1" ht="15">
      <c r="A178" s="120"/>
      <c r="B178" s="111"/>
      <c r="C178" s="90"/>
      <c r="D178" s="90"/>
      <c r="E178" s="23"/>
      <c r="F178" s="305"/>
      <c r="G178" s="305"/>
      <c r="H178" s="305"/>
      <c r="I178" s="305"/>
      <c r="J178" s="305"/>
      <c r="K178" s="305"/>
      <c r="L178" s="305"/>
      <c r="M178" s="305"/>
      <c r="N178" s="305"/>
      <c r="O178" s="305"/>
      <c r="P178" s="305"/>
      <c r="Q178" s="305"/>
      <c r="R178" s="305"/>
      <c r="S178" s="305"/>
      <c r="T178" s="305"/>
      <c r="U178" s="305"/>
      <c r="V178" s="305"/>
      <c r="W178" s="305"/>
      <c r="X178" s="305"/>
      <c r="Y178" s="305"/>
      <c r="Z178" s="305"/>
      <c r="AA178" s="305"/>
      <c r="AB178" s="305"/>
      <c r="AC178" s="305"/>
      <c r="AD178" s="305"/>
      <c r="AE178" s="305"/>
      <c r="AF178" s="305"/>
      <c r="AG178" s="305"/>
      <c r="AH178" s="305"/>
      <c r="AI178" s="305"/>
    </row>
    <row r="179" spans="1:35" s="24" customFormat="1" ht="15">
      <c r="A179" s="120"/>
      <c r="B179" s="111"/>
      <c r="C179" s="90"/>
      <c r="D179" s="90"/>
      <c r="E179" s="23"/>
      <c r="F179" s="305"/>
      <c r="G179" s="305"/>
      <c r="H179" s="305"/>
      <c r="I179" s="305"/>
      <c r="J179" s="305"/>
      <c r="K179" s="305"/>
      <c r="L179" s="305"/>
      <c r="M179" s="305"/>
      <c r="N179" s="305"/>
      <c r="O179" s="305"/>
      <c r="P179" s="305"/>
      <c r="Q179" s="305"/>
      <c r="R179" s="305"/>
      <c r="S179" s="305"/>
      <c r="T179" s="305"/>
      <c r="U179" s="305"/>
      <c r="V179" s="305"/>
      <c r="W179" s="305"/>
      <c r="X179" s="305"/>
      <c r="Y179" s="305"/>
      <c r="Z179" s="305"/>
      <c r="AA179" s="305"/>
      <c r="AB179" s="305"/>
      <c r="AC179" s="305"/>
      <c r="AD179" s="305"/>
      <c r="AE179" s="305"/>
      <c r="AF179" s="305"/>
      <c r="AG179" s="305"/>
      <c r="AH179" s="305"/>
      <c r="AI179" s="305"/>
    </row>
    <row r="180" spans="1:35" s="24" customFormat="1" ht="15">
      <c r="A180" s="120"/>
      <c r="B180" s="111"/>
      <c r="C180" s="90"/>
      <c r="D180" s="90"/>
      <c r="E180" s="23"/>
      <c r="F180" s="305"/>
      <c r="G180" s="305"/>
      <c r="H180" s="305"/>
      <c r="I180" s="305"/>
      <c r="J180" s="305"/>
      <c r="K180" s="305"/>
      <c r="L180" s="305"/>
      <c r="M180" s="305"/>
      <c r="N180" s="305"/>
      <c r="O180" s="305"/>
      <c r="P180" s="305"/>
      <c r="Q180" s="305"/>
      <c r="R180" s="305"/>
      <c r="S180" s="305"/>
      <c r="T180" s="305"/>
      <c r="U180" s="305"/>
      <c r="V180" s="305"/>
      <c r="W180" s="305"/>
      <c r="X180" s="305"/>
      <c r="Y180" s="305"/>
      <c r="Z180" s="305"/>
      <c r="AA180" s="305"/>
      <c r="AB180" s="305"/>
      <c r="AC180" s="305"/>
      <c r="AD180" s="305"/>
      <c r="AE180" s="305"/>
      <c r="AF180" s="305"/>
      <c r="AG180" s="305"/>
      <c r="AH180" s="305"/>
      <c r="AI180" s="305"/>
    </row>
    <row r="181" spans="1:35" s="24" customFormat="1" ht="15">
      <c r="A181" s="120"/>
      <c r="B181" s="111"/>
      <c r="C181" s="90"/>
      <c r="D181" s="90"/>
      <c r="E181" s="23"/>
      <c r="F181" s="305"/>
      <c r="G181" s="305"/>
      <c r="H181" s="305"/>
      <c r="I181" s="305"/>
      <c r="J181" s="305"/>
      <c r="K181" s="305"/>
      <c r="L181" s="305"/>
      <c r="M181" s="305"/>
      <c r="N181" s="305"/>
      <c r="O181" s="305"/>
      <c r="P181" s="305"/>
      <c r="Q181" s="305"/>
      <c r="R181" s="305"/>
      <c r="S181" s="305"/>
      <c r="T181" s="305"/>
      <c r="U181" s="305"/>
      <c r="V181" s="305"/>
      <c r="W181" s="305"/>
      <c r="X181" s="305"/>
      <c r="Y181" s="305"/>
      <c r="Z181" s="305"/>
      <c r="AA181" s="305"/>
      <c r="AB181" s="305"/>
      <c r="AC181" s="305"/>
      <c r="AD181" s="305"/>
      <c r="AE181" s="305"/>
      <c r="AF181" s="305"/>
      <c r="AG181" s="305"/>
      <c r="AH181" s="305"/>
      <c r="AI181" s="305"/>
    </row>
    <row r="182" spans="1:35" s="24" customFormat="1" ht="15">
      <c r="A182" s="120"/>
      <c r="B182" s="111"/>
      <c r="C182" s="90"/>
      <c r="D182" s="90"/>
      <c r="E182" s="23"/>
      <c r="F182" s="305"/>
      <c r="G182" s="305"/>
      <c r="H182" s="305"/>
      <c r="I182" s="305"/>
      <c r="J182" s="305"/>
      <c r="K182" s="305"/>
      <c r="L182" s="305"/>
      <c r="M182" s="305"/>
      <c r="N182" s="305"/>
      <c r="O182" s="305"/>
      <c r="P182" s="305"/>
      <c r="Q182" s="305"/>
      <c r="R182" s="305"/>
      <c r="S182" s="305"/>
      <c r="T182" s="305"/>
      <c r="U182" s="305"/>
      <c r="V182" s="305"/>
      <c r="W182" s="305"/>
      <c r="X182" s="305"/>
      <c r="Y182" s="305"/>
      <c r="Z182" s="305"/>
      <c r="AA182" s="305"/>
      <c r="AB182" s="305"/>
      <c r="AC182" s="305"/>
      <c r="AD182" s="305"/>
      <c r="AE182" s="305"/>
      <c r="AF182" s="305"/>
      <c r="AG182" s="305"/>
      <c r="AH182" s="305"/>
      <c r="AI182" s="305"/>
    </row>
    <row r="183" spans="1:35" s="24" customFormat="1" ht="15">
      <c r="A183" s="120"/>
      <c r="B183" s="111"/>
      <c r="C183" s="90"/>
      <c r="D183" s="90"/>
      <c r="E183" s="23"/>
      <c r="F183" s="305"/>
      <c r="G183" s="305"/>
      <c r="H183" s="305"/>
      <c r="I183" s="305"/>
      <c r="J183" s="305"/>
      <c r="K183" s="305"/>
      <c r="L183" s="305"/>
      <c r="M183" s="305"/>
      <c r="N183" s="305"/>
      <c r="O183" s="305"/>
      <c r="P183" s="305"/>
      <c r="Q183" s="305"/>
      <c r="R183" s="305"/>
      <c r="S183" s="305"/>
      <c r="T183" s="305"/>
      <c r="U183" s="305"/>
      <c r="V183" s="305"/>
      <c r="W183" s="305"/>
      <c r="X183" s="305"/>
      <c r="Y183" s="305"/>
      <c r="Z183" s="305"/>
      <c r="AA183" s="305"/>
      <c r="AB183" s="305"/>
      <c r="AC183" s="305"/>
      <c r="AD183" s="305"/>
      <c r="AE183" s="305"/>
      <c r="AF183" s="305"/>
      <c r="AG183" s="305"/>
      <c r="AH183" s="305"/>
      <c r="AI183" s="305"/>
    </row>
    <row r="184" spans="1:35" s="24" customFormat="1" ht="15">
      <c r="A184" s="120"/>
      <c r="B184" s="111"/>
      <c r="C184" s="90"/>
      <c r="D184" s="90"/>
      <c r="E184" s="23"/>
      <c r="F184" s="305"/>
      <c r="G184" s="305"/>
      <c r="H184" s="305"/>
      <c r="I184" s="305"/>
      <c r="J184" s="305"/>
      <c r="K184" s="305"/>
      <c r="L184" s="305"/>
      <c r="M184" s="305"/>
      <c r="N184" s="305"/>
      <c r="O184" s="305"/>
      <c r="P184" s="305"/>
      <c r="Q184" s="305"/>
      <c r="R184" s="305"/>
      <c r="S184" s="305"/>
      <c r="T184" s="305"/>
      <c r="U184" s="305"/>
      <c r="V184" s="305"/>
      <c r="W184" s="305"/>
      <c r="X184" s="305"/>
      <c r="Y184" s="305"/>
      <c r="Z184" s="305"/>
      <c r="AA184" s="305"/>
      <c r="AB184" s="305"/>
      <c r="AC184" s="305"/>
      <c r="AD184" s="305"/>
      <c r="AE184" s="305"/>
      <c r="AF184" s="305"/>
      <c r="AG184" s="305"/>
      <c r="AH184" s="305"/>
      <c r="AI184" s="305"/>
    </row>
    <row r="185" spans="1:35" s="24" customFormat="1" ht="15">
      <c r="A185" s="120"/>
      <c r="B185" s="111"/>
      <c r="C185" s="90"/>
      <c r="D185" s="90"/>
      <c r="E185" s="23"/>
      <c r="F185" s="305"/>
      <c r="G185" s="305"/>
      <c r="H185" s="305"/>
      <c r="I185" s="305"/>
      <c r="J185" s="305"/>
      <c r="K185" s="305"/>
      <c r="L185" s="305"/>
      <c r="M185" s="305"/>
      <c r="N185" s="305"/>
      <c r="O185" s="305"/>
      <c r="P185" s="305"/>
      <c r="Q185" s="305"/>
      <c r="R185" s="305"/>
      <c r="S185" s="305"/>
      <c r="T185" s="305"/>
      <c r="U185" s="305"/>
      <c r="V185" s="305"/>
      <c r="W185" s="305"/>
      <c r="X185" s="305"/>
      <c r="Y185" s="305"/>
      <c r="Z185" s="305"/>
      <c r="AA185" s="305"/>
      <c r="AB185" s="305"/>
      <c r="AC185" s="305"/>
      <c r="AD185" s="305"/>
      <c r="AE185" s="305"/>
      <c r="AF185" s="305"/>
      <c r="AG185" s="305"/>
      <c r="AH185" s="305"/>
      <c r="AI185" s="305"/>
    </row>
    <row r="186" spans="1:35" s="24" customFormat="1" ht="15">
      <c r="A186" s="120"/>
      <c r="B186" s="111"/>
      <c r="C186" s="90"/>
      <c r="D186" s="90"/>
      <c r="E186" s="23"/>
      <c r="F186" s="305"/>
      <c r="G186" s="305"/>
      <c r="H186" s="305"/>
      <c r="I186" s="305"/>
      <c r="J186" s="305"/>
      <c r="K186" s="305"/>
      <c r="L186" s="305"/>
      <c r="M186" s="305"/>
      <c r="N186" s="305"/>
      <c r="O186" s="305"/>
      <c r="P186" s="305"/>
      <c r="Q186" s="305"/>
      <c r="R186" s="305"/>
      <c r="S186" s="305"/>
      <c r="T186" s="305"/>
      <c r="U186" s="305"/>
      <c r="V186" s="305"/>
      <c r="W186" s="305"/>
      <c r="X186" s="305"/>
      <c r="Y186" s="305"/>
      <c r="Z186" s="305"/>
      <c r="AA186" s="305"/>
      <c r="AB186" s="305"/>
      <c r="AC186" s="305"/>
      <c r="AD186" s="305"/>
      <c r="AE186" s="305"/>
      <c r="AF186" s="305"/>
      <c r="AG186" s="305"/>
      <c r="AH186" s="305"/>
      <c r="AI186" s="305"/>
    </row>
    <row r="187" spans="1:35" s="24" customFormat="1" ht="15">
      <c r="A187" s="120"/>
      <c r="B187" s="111"/>
      <c r="C187" s="90"/>
      <c r="D187" s="90"/>
      <c r="E187" s="23"/>
      <c r="F187" s="305"/>
      <c r="G187" s="305"/>
      <c r="H187" s="305"/>
      <c r="I187" s="305"/>
      <c r="J187" s="305"/>
      <c r="K187" s="305"/>
      <c r="L187" s="305"/>
      <c r="M187" s="305"/>
      <c r="N187" s="305"/>
      <c r="O187" s="305"/>
      <c r="P187" s="305"/>
      <c r="Q187" s="305"/>
      <c r="R187" s="305"/>
      <c r="S187" s="305"/>
      <c r="T187" s="305"/>
      <c r="U187" s="305"/>
      <c r="V187" s="305"/>
      <c r="W187" s="305"/>
      <c r="X187" s="305"/>
      <c r="Y187" s="305"/>
      <c r="Z187" s="305"/>
      <c r="AA187" s="305"/>
      <c r="AB187" s="305"/>
      <c r="AC187" s="305"/>
      <c r="AD187" s="305"/>
      <c r="AE187" s="305"/>
      <c r="AF187" s="305"/>
      <c r="AG187" s="305"/>
      <c r="AH187" s="305"/>
      <c r="AI187" s="305"/>
    </row>
    <row r="188" spans="1:35" s="24" customFormat="1" ht="15">
      <c r="A188" s="120"/>
      <c r="B188" s="111"/>
      <c r="C188" s="90"/>
      <c r="D188" s="90"/>
      <c r="E188" s="23"/>
      <c r="F188" s="305"/>
      <c r="G188" s="305"/>
      <c r="H188" s="305"/>
      <c r="I188" s="305"/>
      <c r="J188" s="305"/>
      <c r="K188" s="305"/>
      <c r="L188" s="305"/>
      <c r="M188" s="305"/>
      <c r="N188" s="305"/>
      <c r="O188" s="305"/>
      <c r="P188" s="305"/>
      <c r="Q188" s="305"/>
      <c r="R188" s="305"/>
      <c r="S188" s="305"/>
      <c r="T188" s="305"/>
      <c r="U188" s="305"/>
      <c r="V188" s="305"/>
      <c r="W188" s="305"/>
      <c r="X188" s="305"/>
      <c r="Y188" s="305"/>
      <c r="Z188" s="305"/>
      <c r="AA188" s="305"/>
      <c r="AB188" s="305"/>
      <c r="AC188" s="305"/>
      <c r="AD188" s="305"/>
      <c r="AE188" s="305"/>
      <c r="AF188" s="305"/>
      <c r="AG188" s="305"/>
      <c r="AH188" s="305"/>
      <c r="AI188" s="305"/>
    </row>
    <row r="189" spans="1:35" s="24" customFormat="1" ht="15">
      <c r="A189" s="120"/>
      <c r="B189" s="111"/>
      <c r="C189" s="90"/>
      <c r="D189" s="90"/>
      <c r="E189" s="23"/>
      <c r="F189" s="305"/>
      <c r="G189" s="305"/>
      <c r="H189" s="305"/>
      <c r="I189" s="305"/>
      <c r="J189" s="305"/>
      <c r="K189" s="305"/>
      <c r="L189" s="305"/>
      <c r="M189" s="305"/>
      <c r="N189" s="305"/>
      <c r="O189" s="305"/>
      <c r="P189" s="305"/>
      <c r="Q189" s="305"/>
      <c r="R189" s="305"/>
      <c r="S189" s="305"/>
      <c r="T189" s="305"/>
      <c r="U189" s="305"/>
      <c r="V189" s="305"/>
      <c r="W189" s="305"/>
      <c r="X189" s="305"/>
      <c r="Y189" s="305"/>
      <c r="Z189" s="305"/>
      <c r="AA189" s="305"/>
      <c r="AB189" s="305"/>
      <c r="AC189" s="305"/>
      <c r="AD189" s="305"/>
      <c r="AE189" s="305"/>
      <c r="AF189" s="305"/>
      <c r="AG189" s="305"/>
      <c r="AH189" s="305"/>
      <c r="AI189" s="305"/>
    </row>
    <row r="190" spans="1:35" s="24" customFormat="1" ht="15">
      <c r="A190" s="120"/>
      <c r="B190" s="111"/>
      <c r="C190" s="90"/>
      <c r="D190" s="90"/>
      <c r="E190" s="23"/>
      <c r="F190" s="305"/>
      <c r="G190" s="305"/>
      <c r="H190" s="305"/>
      <c r="I190" s="305"/>
      <c r="J190" s="305"/>
      <c r="K190" s="305"/>
      <c r="L190" s="305"/>
      <c r="M190" s="305"/>
      <c r="N190" s="305"/>
      <c r="O190" s="305"/>
      <c r="P190" s="305"/>
      <c r="Q190" s="305"/>
      <c r="R190" s="305"/>
      <c r="S190" s="305"/>
      <c r="T190" s="305"/>
      <c r="U190" s="305"/>
      <c r="V190" s="305"/>
      <c r="W190" s="305"/>
      <c r="X190" s="305"/>
      <c r="Y190" s="305"/>
      <c r="Z190" s="305"/>
      <c r="AA190" s="305"/>
      <c r="AB190" s="305"/>
      <c r="AC190" s="305"/>
      <c r="AD190" s="305"/>
      <c r="AE190" s="305"/>
      <c r="AF190" s="305"/>
      <c r="AG190" s="305"/>
      <c r="AH190" s="305"/>
      <c r="AI190" s="305"/>
    </row>
    <row r="191" spans="1:35" s="24" customFormat="1" ht="15">
      <c r="A191" s="120"/>
      <c r="B191" s="111"/>
      <c r="C191" s="90"/>
      <c r="D191" s="90"/>
      <c r="E191" s="23"/>
      <c r="F191" s="305"/>
      <c r="G191" s="305"/>
      <c r="H191" s="305"/>
      <c r="I191" s="305"/>
      <c r="J191" s="305"/>
      <c r="K191" s="305"/>
      <c r="L191" s="305"/>
      <c r="M191" s="305"/>
      <c r="N191" s="305"/>
      <c r="O191" s="305"/>
      <c r="P191" s="305"/>
      <c r="Q191" s="305"/>
      <c r="R191" s="305"/>
      <c r="S191" s="305"/>
      <c r="T191" s="305"/>
      <c r="U191" s="305"/>
      <c r="V191" s="305"/>
      <c r="W191" s="305"/>
      <c r="X191" s="305"/>
      <c r="Y191" s="305"/>
      <c r="Z191" s="305"/>
      <c r="AA191" s="305"/>
      <c r="AB191" s="305"/>
      <c r="AC191" s="305"/>
      <c r="AD191" s="305"/>
      <c r="AE191" s="305"/>
      <c r="AF191" s="305"/>
      <c r="AG191" s="305"/>
      <c r="AH191" s="305"/>
      <c r="AI191" s="305"/>
    </row>
    <row r="192" spans="1:35" s="24" customFormat="1" ht="15">
      <c r="A192" s="120"/>
      <c r="B192" s="111"/>
      <c r="C192" s="90"/>
      <c r="D192" s="90"/>
      <c r="E192" s="23"/>
      <c r="F192" s="305"/>
      <c r="G192" s="305"/>
      <c r="H192" s="305"/>
      <c r="I192" s="305"/>
      <c r="J192" s="305"/>
      <c r="K192" s="305"/>
      <c r="L192" s="305"/>
      <c r="M192" s="305"/>
      <c r="N192" s="305"/>
      <c r="O192" s="305"/>
      <c r="P192" s="305"/>
      <c r="Q192" s="305"/>
      <c r="R192" s="305"/>
      <c r="S192" s="305"/>
      <c r="T192" s="305"/>
      <c r="U192" s="305"/>
      <c r="V192" s="305"/>
      <c r="W192" s="305"/>
      <c r="X192" s="305"/>
      <c r="Y192" s="305"/>
      <c r="Z192" s="305"/>
      <c r="AA192" s="305"/>
      <c r="AB192" s="305"/>
      <c r="AC192" s="305"/>
      <c r="AD192" s="305"/>
      <c r="AE192" s="305"/>
      <c r="AF192" s="305"/>
      <c r="AG192" s="305"/>
      <c r="AH192" s="305"/>
      <c r="AI192" s="305"/>
    </row>
    <row r="193" spans="1:35" s="24" customFormat="1" ht="15">
      <c r="A193" s="120"/>
      <c r="B193" s="111"/>
      <c r="C193" s="90"/>
      <c r="D193" s="90"/>
      <c r="E193" s="23"/>
      <c r="F193" s="305"/>
      <c r="G193" s="305"/>
      <c r="H193" s="305"/>
      <c r="I193" s="305"/>
      <c r="J193" s="305"/>
      <c r="K193" s="305"/>
      <c r="L193" s="305"/>
      <c r="M193" s="305"/>
      <c r="N193" s="305"/>
      <c r="O193" s="305"/>
      <c r="P193" s="305"/>
      <c r="Q193" s="305"/>
      <c r="R193" s="305"/>
      <c r="S193" s="305"/>
      <c r="T193" s="305"/>
      <c r="U193" s="305"/>
      <c r="V193" s="305"/>
      <c r="W193" s="305"/>
      <c r="X193" s="305"/>
      <c r="Y193" s="305"/>
      <c r="Z193" s="305"/>
      <c r="AA193" s="305"/>
      <c r="AB193" s="305"/>
      <c r="AC193" s="305"/>
      <c r="AD193" s="305"/>
      <c r="AE193" s="305"/>
      <c r="AF193" s="305"/>
      <c r="AG193" s="305"/>
      <c r="AH193" s="305"/>
      <c r="AI193" s="305"/>
    </row>
    <row r="194" spans="1:35" s="24" customFormat="1" ht="15">
      <c r="A194" s="120"/>
      <c r="B194" s="111"/>
      <c r="C194" s="90"/>
      <c r="D194" s="90"/>
      <c r="E194" s="23"/>
      <c r="F194" s="305"/>
      <c r="G194" s="305"/>
      <c r="H194" s="305"/>
      <c r="I194" s="305"/>
      <c r="J194" s="305"/>
      <c r="K194" s="305"/>
      <c r="L194" s="305"/>
      <c r="M194" s="305"/>
      <c r="N194" s="305"/>
      <c r="O194" s="305"/>
      <c r="P194" s="305"/>
      <c r="Q194" s="305"/>
      <c r="R194" s="305"/>
      <c r="S194" s="305"/>
      <c r="T194" s="305"/>
      <c r="U194" s="305"/>
      <c r="V194" s="305"/>
      <c r="W194" s="305"/>
      <c r="X194" s="305"/>
      <c r="Y194" s="305"/>
      <c r="Z194" s="305"/>
      <c r="AA194" s="305"/>
      <c r="AB194" s="305"/>
      <c r="AC194" s="305"/>
      <c r="AD194" s="305"/>
      <c r="AE194" s="305"/>
      <c r="AF194" s="305"/>
      <c r="AG194" s="305"/>
      <c r="AH194" s="305"/>
      <c r="AI194" s="305"/>
    </row>
    <row r="195" spans="1:35" s="24" customFormat="1" ht="15">
      <c r="A195" s="120"/>
      <c r="B195" s="111"/>
      <c r="C195" s="90"/>
      <c r="D195" s="90"/>
      <c r="E195" s="23"/>
      <c r="F195" s="305"/>
      <c r="G195" s="305"/>
      <c r="H195" s="305"/>
      <c r="I195" s="305"/>
      <c r="J195" s="305"/>
      <c r="K195" s="305"/>
      <c r="L195" s="305"/>
      <c r="M195" s="305"/>
      <c r="N195" s="305"/>
      <c r="O195" s="305"/>
      <c r="P195" s="305"/>
      <c r="Q195" s="305"/>
      <c r="R195" s="305"/>
      <c r="S195" s="305"/>
      <c r="T195" s="305"/>
      <c r="U195" s="305"/>
      <c r="V195" s="305"/>
      <c r="W195" s="305"/>
      <c r="X195" s="305"/>
      <c r="Y195" s="305"/>
      <c r="Z195" s="305"/>
      <c r="AA195" s="305"/>
      <c r="AB195" s="305"/>
      <c r="AC195" s="305"/>
      <c r="AD195" s="305"/>
      <c r="AE195" s="305"/>
      <c r="AF195" s="305"/>
      <c r="AG195" s="305"/>
      <c r="AH195" s="305"/>
      <c r="AI195" s="305"/>
    </row>
    <row r="196" spans="1:35" s="24" customFormat="1" ht="15">
      <c r="A196" s="120"/>
      <c r="B196" s="111"/>
      <c r="C196" s="90"/>
      <c r="D196" s="90"/>
      <c r="E196" s="23"/>
      <c r="F196" s="305"/>
      <c r="G196" s="305"/>
      <c r="H196" s="305"/>
      <c r="I196" s="305"/>
      <c r="J196" s="305"/>
      <c r="K196" s="305"/>
      <c r="L196" s="305"/>
      <c r="M196" s="305"/>
      <c r="N196" s="305"/>
      <c r="O196" s="305"/>
      <c r="P196" s="305"/>
      <c r="Q196" s="305"/>
      <c r="R196" s="305"/>
      <c r="S196" s="305"/>
      <c r="T196" s="305"/>
      <c r="U196" s="305"/>
      <c r="V196" s="305"/>
      <c r="W196" s="305"/>
      <c r="X196" s="305"/>
      <c r="Y196" s="305"/>
      <c r="Z196" s="305"/>
      <c r="AA196" s="305"/>
      <c r="AB196" s="305"/>
      <c r="AC196" s="305"/>
      <c r="AD196" s="305"/>
      <c r="AE196" s="305"/>
      <c r="AF196" s="305"/>
      <c r="AG196" s="305"/>
      <c r="AH196" s="305"/>
      <c r="AI196" s="305"/>
    </row>
    <row r="197" spans="1:35" s="24" customFormat="1" ht="15">
      <c r="A197" s="120"/>
      <c r="B197" s="111"/>
      <c r="C197" s="90"/>
      <c r="D197" s="90"/>
      <c r="E197" s="23"/>
      <c r="F197" s="305"/>
      <c r="G197" s="305"/>
      <c r="H197" s="305"/>
      <c r="I197" s="305"/>
      <c r="J197" s="305"/>
      <c r="K197" s="305"/>
      <c r="L197" s="305"/>
      <c r="M197" s="305"/>
      <c r="N197" s="305"/>
      <c r="O197" s="305"/>
      <c r="P197" s="305"/>
      <c r="Q197" s="305"/>
      <c r="R197" s="305"/>
      <c r="S197" s="305"/>
      <c r="T197" s="305"/>
      <c r="U197" s="305"/>
      <c r="V197" s="305"/>
      <c r="W197" s="305"/>
      <c r="X197" s="305"/>
      <c r="Y197" s="305"/>
      <c r="Z197" s="305"/>
      <c r="AA197" s="305"/>
      <c r="AB197" s="305"/>
      <c r="AC197" s="305"/>
      <c r="AD197" s="305"/>
      <c r="AE197" s="305"/>
      <c r="AF197" s="305"/>
      <c r="AG197" s="305"/>
      <c r="AH197" s="305"/>
      <c r="AI197" s="305"/>
    </row>
    <row r="198" spans="1:35" s="24" customFormat="1" ht="15">
      <c r="A198" s="120"/>
      <c r="B198" s="111"/>
      <c r="C198" s="90"/>
      <c r="D198" s="90"/>
      <c r="E198" s="23"/>
      <c r="F198" s="305"/>
      <c r="G198" s="305"/>
      <c r="H198" s="305"/>
      <c r="I198" s="305"/>
      <c r="J198" s="305"/>
      <c r="K198" s="305"/>
      <c r="L198" s="305"/>
      <c r="M198" s="305"/>
      <c r="N198" s="305"/>
      <c r="O198" s="305"/>
      <c r="P198" s="305"/>
      <c r="Q198" s="305"/>
      <c r="R198" s="305"/>
      <c r="S198" s="305"/>
      <c r="T198" s="305"/>
      <c r="U198" s="305"/>
      <c r="V198" s="305"/>
      <c r="W198" s="305"/>
      <c r="X198" s="305"/>
      <c r="Y198" s="305"/>
      <c r="Z198" s="305"/>
      <c r="AA198" s="305"/>
      <c r="AB198" s="305"/>
      <c r="AC198" s="305"/>
      <c r="AD198" s="305"/>
      <c r="AE198" s="305"/>
      <c r="AF198" s="305"/>
      <c r="AG198" s="305"/>
      <c r="AH198" s="305"/>
      <c r="AI198" s="305"/>
    </row>
    <row r="199" spans="1:35" s="24" customFormat="1" ht="15">
      <c r="A199" s="120"/>
      <c r="B199" s="111"/>
      <c r="C199" s="90"/>
      <c r="D199" s="90"/>
      <c r="E199" s="23"/>
      <c r="F199" s="305"/>
      <c r="G199" s="305"/>
      <c r="H199" s="305"/>
      <c r="I199" s="305"/>
      <c r="J199" s="305"/>
      <c r="K199" s="305"/>
      <c r="L199" s="305"/>
      <c r="M199" s="305"/>
      <c r="N199" s="305"/>
      <c r="O199" s="305"/>
      <c r="P199" s="305"/>
      <c r="Q199" s="305"/>
      <c r="R199" s="305"/>
      <c r="S199" s="305"/>
      <c r="T199" s="305"/>
      <c r="U199" s="305"/>
      <c r="V199" s="305"/>
      <c r="W199" s="305"/>
      <c r="X199" s="305"/>
      <c r="Y199" s="305"/>
      <c r="Z199" s="305"/>
      <c r="AA199" s="305"/>
      <c r="AB199" s="305"/>
      <c r="AC199" s="305"/>
      <c r="AD199" s="305"/>
      <c r="AE199" s="305"/>
      <c r="AF199" s="305"/>
      <c r="AG199" s="305"/>
      <c r="AH199" s="305"/>
      <c r="AI199" s="305"/>
    </row>
    <row r="200" spans="1:35" s="24" customFormat="1" ht="15">
      <c r="A200" s="120"/>
      <c r="B200" s="111"/>
      <c r="C200" s="90"/>
      <c r="D200" s="90"/>
      <c r="E200" s="23"/>
      <c r="F200" s="305"/>
      <c r="G200" s="305"/>
      <c r="H200" s="305"/>
      <c r="I200" s="305"/>
      <c r="J200" s="305"/>
      <c r="K200" s="305"/>
      <c r="L200" s="305"/>
      <c r="M200" s="305"/>
      <c r="N200" s="305"/>
      <c r="O200" s="305"/>
      <c r="P200" s="305"/>
      <c r="Q200" s="305"/>
      <c r="R200" s="305"/>
      <c r="S200" s="305"/>
      <c r="T200" s="305"/>
      <c r="U200" s="305"/>
      <c r="V200" s="305"/>
      <c r="W200" s="305"/>
      <c r="X200" s="305"/>
      <c r="Y200" s="305"/>
      <c r="Z200" s="305"/>
      <c r="AA200" s="305"/>
      <c r="AB200" s="305"/>
      <c r="AC200" s="305"/>
      <c r="AD200" s="305"/>
      <c r="AE200" s="305"/>
      <c r="AF200" s="305"/>
      <c r="AG200" s="305"/>
      <c r="AH200" s="305"/>
      <c r="AI200" s="305"/>
    </row>
    <row r="201" spans="1:35" s="24" customFormat="1" ht="15">
      <c r="A201" s="120"/>
      <c r="B201" s="111"/>
      <c r="C201" s="90"/>
      <c r="D201" s="90"/>
      <c r="E201" s="23"/>
      <c r="F201" s="305"/>
      <c r="G201" s="305"/>
      <c r="H201" s="305"/>
      <c r="I201" s="305"/>
      <c r="J201" s="305"/>
      <c r="K201" s="305"/>
      <c r="L201" s="305"/>
      <c r="M201" s="305"/>
      <c r="N201" s="305"/>
      <c r="O201" s="305"/>
      <c r="P201" s="305"/>
      <c r="Q201" s="305"/>
      <c r="R201" s="305"/>
      <c r="S201" s="305"/>
      <c r="T201" s="305"/>
      <c r="U201" s="305"/>
      <c r="V201" s="305"/>
      <c r="W201" s="305"/>
      <c r="X201" s="305"/>
      <c r="Y201" s="305"/>
      <c r="Z201" s="305"/>
      <c r="AA201" s="305"/>
      <c r="AB201" s="305"/>
      <c r="AC201" s="305"/>
      <c r="AD201" s="305"/>
      <c r="AE201" s="305"/>
      <c r="AF201" s="305"/>
      <c r="AG201" s="305"/>
      <c r="AH201" s="305"/>
      <c r="AI201" s="305"/>
    </row>
    <row r="202" spans="1:35" s="24" customFormat="1" ht="15">
      <c r="A202" s="120"/>
      <c r="B202" s="111"/>
      <c r="C202" s="90"/>
      <c r="D202" s="90"/>
      <c r="E202" s="23"/>
      <c r="F202" s="305"/>
      <c r="G202" s="305"/>
      <c r="H202" s="305"/>
      <c r="I202" s="305"/>
      <c r="J202" s="305"/>
      <c r="K202" s="305"/>
      <c r="L202" s="305"/>
      <c r="M202" s="305"/>
      <c r="N202" s="305"/>
      <c r="O202" s="305"/>
      <c r="P202" s="305"/>
      <c r="Q202" s="305"/>
      <c r="R202" s="305"/>
      <c r="S202" s="305"/>
      <c r="T202" s="305"/>
      <c r="U202" s="305"/>
      <c r="V202" s="305"/>
      <c r="W202" s="305"/>
      <c r="X202" s="305"/>
      <c r="Y202" s="305"/>
      <c r="Z202" s="305"/>
      <c r="AA202" s="305"/>
      <c r="AB202" s="305"/>
      <c r="AC202" s="305"/>
      <c r="AD202" s="305"/>
      <c r="AE202" s="305"/>
      <c r="AF202" s="305"/>
      <c r="AG202" s="305"/>
      <c r="AH202" s="305"/>
      <c r="AI202" s="305"/>
    </row>
    <row r="203" spans="1:35" s="24" customFormat="1" ht="15">
      <c r="A203" s="120"/>
      <c r="B203" s="111"/>
      <c r="C203" s="90"/>
      <c r="D203" s="90"/>
      <c r="E203" s="23"/>
      <c r="F203" s="305"/>
      <c r="G203" s="305"/>
      <c r="H203" s="305"/>
      <c r="I203" s="305"/>
      <c r="J203" s="305"/>
      <c r="K203" s="305"/>
      <c r="L203" s="305"/>
      <c r="M203" s="305"/>
      <c r="N203" s="305"/>
      <c r="O203" s="305"/>
      <c r="P203" s="305"/>
      <c r="Q203" s="305"/>
      <c r="R203" s="305"/>
      <c r="S203" s="305"/>
      <c r="T203" s="305"/>
      <c r="U203" s="305"/>
      <c r="V203" s="305"/>
      <c r="W203" s="305"/>
      <c r="X203" s="305"/>
      <c r="Y203" s="305"/>
      <c r="Z203" s="305"/>
      <c r="AA203" s="305"/>
      <c r="AB203" s="305"/>
      <c r="AC203" s="305"/>
      <c r="AD203" s="305"/>
      <c r="AE203" s="305"/>
      <c r="AF203" s="305"/>
      <c r="AG203" s="305"/>
      <c r="AH203" s="305"/>
      <c r="AI203" s="305"/>
    </row>
    <row r="204" spans="1:35" s="24" customFormat="1" ht="15">
      <c r="A204" s="120"/>
      <c r="B204" s="111"/>
      <c r="C204" s="90"/>
      <c r="D204" s="90"/>
      <c r="E204" s="23"/>
      <c r="F204" s="305"/>
      <c r="G204" s="305"/>
      <c r="H204" s="305"/>
      <c r="I204" s="305"/>
      <c r="J204" s="305"/>
      <c r="K204" s="305"/>
      <c r="L204" s="305"/>
      <c r="M204" s="305"/>
      <c r="N204" s="305"/>
      <c r="O204" s="305"/>
      <c r="P204" s="305"/>
      <c r="Q204" s="305"/>
      <c r="R204" s="305"/>
      <c r="S204" s="305"/>
      <c r="T204" s="305"/>
      <c r="U204" s="305"/>
      <c r="V204" s="305"/>
      <c r="W204" s="305"/>
      <c r="X204" s="305"/>
      <c r="Y204" s="305"/>
      <c r="Z204" s="305"/>
      <c r="AA204" s="305"/>
      <c r="AB204" s="305"/>
      <c r="AC204" s="305"/>
      <c r="AD204" s="305"/>
      <c r="AE204" s="305"/>
      <c r="AF204" s="305"/>
      <c r="AG204" s="305"/>
      <c r="AH204" s="305"/>
      <c r="AI204" s="305"/>
    </row>
    <row r="205" spans="1:35" s="24" customFormat="1" ht="15">
      <c r="A205" s="120"/>
      <c r="B205" s="111"/>
      <c r="C205" s="90"/>
      <c r="D205" s="90"/>
      <c r="E205" s="23"/>
      <c r="F205" s="305"/>
      <c r="G205" s="305"/>
      <c r="H205" s="305"/>
      <c r="I205" s="305"/>
      <c r="J205" s="305"/>
      <c r="K205" s="305"/>
      <c r="L205" s="305"/>
      <c r="M205" s="305"/>
      <c r="N205" s="305"/>
      <c r="O205" s="305"/>
      <c r="P205" s="305"/>
      <c r="Q205" s="305"/>
      <c r="R205" s="305"/>
      <c r="S205" s="305"/>
      <c r="T205" s="305"/>
      <c r="U205" s="305"/>
      <c r="V205" s="305"/>
      <c r="W205" s="305"/>
      <c r="X205" s="305"/>
      <c r="Y205" s="305"/>
      <c r="Z205" s="305"/>
      <c r="AA205" s="305"/>
      <c r="AB205" s="305"/>
      <c r="AC205" s="305"/>
      <c r="AD205" s="305"/>
      <c r="AE205" s="305"/>
      <c r="AF205" s="305"/>
      <c r="AG205" s="305"/>
      <c r="AH205" s="305"/>
      <c r="AI205" s="305"/>
    </row>
    <row r="206" spans="1:35" s="24" customFormat="1" ht="15">
      <c r="A206" s="120"/>
      <c r="B206" s="111"/>
      <c r="C206" s="90"/>
      <c r="D206" s="90"/>
      <c r="E206" s="23"/>
      <c r="F206" s="305"/>
      <c r="G206" s="305"/>
      <c r="H206" s="305"/>
      <c r="I206" s="305"/>
      <c r="J206" s="305"/>
      <c r="K206" s="305"/>
      <c r="L206" s="305"/>
      <c r="M206" s="305"/>
      <c r="N206" s="305"/>
      <c r="O206" s="305"/>
      <c r="P206" s="305"/>
      <c r="Q206" s="305"/>
      <c r="R206" s="305"/>
      <c r="S206" s="305"/>
      <c r="T206" s="305"/>
      <c r="U206" s="305"/>
      <c r="V206" s="305"/>
      <c r="W206" s="305"/>
      <c r="X206" s="305"/>
      <c r="Y206" s="305"/>
      <c r="Z206" s="305"/>
      <c r="AA206" s="305"/>
      <c r="AB206" s="305"/>
      <c r="AC206" s="305"/>
      <c r="AD206" s="305"/>
      <c r="AE206" s="305"/>
      <c r="AF206" s="305"/>
      <c r="AG206" s="305"/>
      <c r="AH206" s="305"/>
      <c r="AI206" s="305"/>
    </row>
    <row r="207" spans="1:35" s="24" customFormat="1" ht="15">
      <c r="A207" s="120"/>
      <c r="B207" s="111"/>
      <c r="C207" s="90"/>
      <c r="D207" s="90"/>
      <c r="E207" s="23"/>
      <c r="F207" s="305"/>
      <c r="G207" s="305"/>
      <c r="H207" s="305"/>
      <c r="I207" s="305"/>
      <c r="J207" s="305"/>
      <c r="K207" s="305"/>
      <c r="L207" s="305"/>
      <c r="M207" s="305"/>
      <c r="N207" s="305"/>
      <c r="O207" s="305"/>
      <c r="P207" s="305"/>
      <c r="Q207" s="305"/>
      <c r="R207" s="305"/>
      <c r="S207" s="305"/>
      <c r="T207" s="305"/>
      <c r="U207" s="305"/>
      <c r="V207" s="305"/>
      <c r="W207" s="305"/>
      <c r="X207" s="305"/>
      <c r="Y207" s="305"/>
      <c r="Z207" s="305"/>
      <c r="AA207" s="305"/>
      <c r="AB207" s="305"/>
      <c r="AC207" s="305"/>
      <c r="AD207" s="305"/>
      <c r="AE207" s="305"/>
      <c r="AF207" s="305"/>
      <c r="AG207" s="305"/>
      <c r="AH207" s="305"/>
      <c r="AI207" s="305"/>
    </row>
    <row r="208" spans="1:35" s="24" customFormat="1" ht="15">
      <c r="A208" s="120"/>
      <c r="B208" s="111"/>
      <c r="C208" s="90"/>
      <c r="D208" s="90"/>
      <c r="E208" s="23"/>
      <c r="F208" s="305"/>
      <c r="G208" s="305"/>
      <c r="H208" s="305"/>
      <c r="I208" s="305"/>
      <c r="J208" s="305"/>
      <c r="K208" s="305"/>
      <c r="L208" s="305"/>
      <c r="M208" s="305"/>
      <c r="N208" s="305"/>
      <c r="O208" s="305"/>
      <c r="P208" s="305"/>
      <c r="Q208" s="305"/>
      <c r="R208" s="305"/>
      <c r="S208" s="305"/>
      <c r="T208" s="305"/>
      <c r="U208" s="305"/>
      <c r="V208" s="305"/>
      <c r="W208" s="305"/>
      <c r="X208" s="305"/>
      <c r="Y208" s="305"/>
      <c r="Z208" s="305"/>
      <c r="AA208" s="305"/>
      <c r="AB208" s="305"/>
      <c r="AC208" s="305"/>
      <c r="AD208" s="305"/>
      <c r="AE208" s="305"/>
      <c r="AF208" s="305"/>
      <c r="AG208" s="305"/>
      <c r="AH208" s="305"/>
      <c r="AI208" s="305"/>
    </row>
    <row r="209" spans="1:35" s="24" customFormat="1" ht="15">
      <c r="A209" s="120"/>
      <c r="B209" s="111"/>
      <c r="C209" s="90"/>
      <c r="D209" s="90"/>
      <c r="E209" s="23"/>
      <c r="F209" s="305"/>
      <c r="G209" s="305"/>
      <c r="H209" s="305"/>
      <c r="I209" s="305"/>
      <c r="J209" s="305"/>
      <c r="K209" s="305"/>
      <c r="L209" s="305"/>
      <c r="M209" s="305"/>
      <c r="N209" s="305"/>
      <c r="O209" s="305"/>
      <c r="P209" s="305"/>
      <c r="Q209" s="305"/>
      <c r="R209" s="305"/>
      <c r="S209" s="305"/>
      <c r="T209" s="305"/>
      <c r="U209" s="305"/>
      <c r="V209" s="305"/>
      <c r="W209" s="305"/>
      <c r="X209" s="305"/>
      <c r="Y209" s="305"/>
      <c r="Z209" s="305"/>
      <c r="AA209" s="305"/>
      <c r="AB209" s="305"/>
      <c r="AC209" s="305"/>
      <c r="AD209" s="305"/>
      <c r="AE209" s="305"/>
      <c r="AF209" s="305"/>
      <c r="AG209" s="305"/>
      <c r="AH209" s="305"/>
      <c r="AI209" s="305"/>
    </row>
    <row r="210" spans="1:35" s="24" customFormat="1" ht="15">
      <c r="A210" s="120"/>
      <c r="B210" s="111"/>
      <c r="C210" s="90"/>
      <c r="D210" s="90"/>
      <c r="E210" s="23"/>
      <c r="F210" s="305"/>
      <c r="G210" s="305"/>
      <c r="H210" s="305"/>
      <c r="I210" s="305"/>
      <c r="J210" s="305"/>
      <c r="K210" s="305"/>
      <c r="L210" s="305"/>
      <c r="M210" s="305"/>
      <c r="N210" s="305"/>
      <c r="O210" s="305"/>
      <c r="P210" s="305"/>
      <c r="Q210" s="305"/>
      <c r="R210" s="305"/>
      <c r="S210" s="305"/>
      <c r="T210" s="305"/>
      <c r="U210" s="305"/>
      <c r="V210" s="305"/>
      <c r="W210" s="305"/>
      <c r="X210" s="305"/>
      <c r="Y210" s="305"/>
      <c r="Z210" s="305"/>
      <c r="AA210" s="305"/>
      <c r="AB210" s="305"/>
      <c r="AC210" s="305"/>
      <c r="AD210" s="305"/>
      <c r="AE210" s="305"/>
      <c r="AF210" s="305"/>
      <c r="AG210" s="305"/>
      <c r="AH210" s="305"/>
      <c r="AI210" s="305"/>
    </row>
    <row r="211" spans="1:35" s="24" customFormat="1" ht="15">
      <c r="A211" s="120"/>
      <c r="B211" s="111"/>
      <c r="C211" s="90"/>
      <c r="D211" s="90"/>
      <c r="E211" s="23"/>
      <c r="F211" s="305"/>
      <c r="G211" s="305"/>
      <c r="H211" s="305"/>
      <c r="I211" s="305"/>
      <c r="J211" s="305"/>
      <c r="K211" s="305"/>
      <c r="L211" s="305"/>
      <c r="M211" s="305"/>
      <c r="N211" s="305"/>
      <c r="O211" s="305"/>
      <c r="P211" s="305"/>
      <c r="Q211" s="305"/>
      <c r="R211" s="305"/>
      <c r="S211" s="305"/>
      <c r="T211" s="305"/>
      <c r="U211" s="305"/>
      <c r="V211" s="305"/>
      <c r="W211" s="305"/>
      <c r="X211" s="305"/>
      <c r="Y211" s="305"/>
      <c r="Z211" s="305"/>
      <c r="AA211" s="305"/>
      <c r="AB211" s="305"/>
      <c r="AC211" s="305"/>
      <c r="AD211" s="305"/>
      <c r="AE211" s="305"/>
      <c r="AF211" s="305"/>
      <c r="AG211" s="305"/>
      <c r="AH211" s="305"/>
      <c r="AI211" s="305"/>
    </row>
    <row r="212" spans="1:35" s="24" customFormat="1" ht="15">
      <c r="A212" s="120"/>
      <c r="B212" s="111"/>
      <c r="C212" s="90"/>
      <c r="D212" s="90"/>
      <c r="E212" s="23"/>
      <c r="F212" s="305"/>
      <c r="G212" s="305"/>
      <c r="H212" s="305"/>
      <c r="I212" s="305"/>
      <c r="J212" s="305"/>
      <c r="K212" s="305"/>
      <c r="L212" s="305"/>
      <c r="M212" s="305"/>
      <c r="N212" s="305"/>
      <c r="O212" s="305"/>
      <c r="P212" s="305"/>
      <c r="Q212" s="305"/>
      <c r="R212" s="305"/>
      <c r="S212" s="305"/>
      <c r="T212" s="305"/>
      <c r="U212" s="305"/>
      <c r="V212" s="305"/>
      <c r="W212" s="305"/>
      <c r="X212" s="305"/>
      <c r="Y212" s="305"/>
      <c r="Z212" s="305"/>
      <c r="AA212" s="305"/>
      <c r="AB212" s="305"/>
      <c r="AC212" s="305"/>
      <c r="AD212" s="305"/>
      <c r="AE212" s="305"/>
      <c r="AF212" s="305"/>
      <c r="AG212" s="305"/>
      <c r="AH212" s="305"/>
      <c r="AI212" s="305"/>
    </row>
    <row r="213" spans="1:35" s="24" customFormat="1" ht="15">
      <c r="A213" s="120"/>
      <c r="B213" s="111"/>
      <c r="C213" s="90"/>
      <c r="D213" s="90"/>
      <c r="E213" s="23"/>
      <c r="F213" s="305"/>
      <c r="G213" s="305"/>
      <c r="H213" s="305"/>
      <c r="I213" s="305"/>
      <c r="J213" s="305"/>
      <c r="K213" s="305"/>
      <c r="L213" s="305"/>
      <c r="M213" s="305"/>
      <c r="N213" s="305"/>
      <c r="O213" s="305"/>
      <c r="P213" s="305"/>
      <c r="Q213" s="305"/>
      <c r="R213" s="305"/>
      <c r="S213" s="305"/>
      <c r="T213" s="305"/>
      <c r="U213" s="305"/>
      <c r="V213" s="305"/>
      <c r="W213" s="305"/>
      <c r="X213" s="305"/>
      <c r="Y213" s="305"/>
      <c r="Z213" s="305"/>
      <c r="AA213" s="305"/>
      <c r="AB213" s="305"/>
      <c r="AC213" s="305"/>
      <c r="AD213" s="305"/>
      <c r="AE213" s="305"/>
      <c r="AF213" s="305"/>
      <c r="AG213" s="305"/>
      <c r="AH213" s="305"/>
      <c r="AI213" s="305"/>
    </row>
    <row r="214" spans="1:35" s="24" customFormat="1" ht="15">
      <c r="A214" s="120"/>
      <c r="B214" s="111"/>
      <c r="C214" s="90"/>
      <c r="D214" s="90"/>
      <c r="E214" s="23"/>
      <c r="F214" s="305"/>
      <c r="G214" s="305"/>
      <c r="H214" s="305"/>
      <c r="I214" s="305"/>
      <c r="J214" s="305"/>
      <c r="K214" s="305"/>
      <c r="L214" s="305"/>
      <c r="M214" s="305"/>
      <c r="N214" s="305"/>
      <c r="O214" s="305"/>
      <c r="P214" s="305"/>
      <c r="Q214" s="305"/>
      <c r="R214" s="305"/>
      <c r="S214" s="305"/>
      <c r="T214" s="305"/>
      <c r="U214" s="305"/>
      <c r="V214" s="305"/>
      <c r="W214" s="305"/>
      <c r="X214" s="305"/>
      <c r="Y214" s="305"/>
      <c r="Z214" s="305"/>
      <c r="AA214" s="305"/>
      <c r="AB214" s="305"/>
      <c r="AC214" s="305"/>
      <c r="AD214" s="305"/>
      <c r="AE214" s="305"/>
      <c r="AF214" s="305"/>
      <c r="AG214" s="305"/>
      <c r="AH214" s="305"/>
      <c r="AI214" s="305"/>
    </row>
    <row r="215" spans="1:35" s="24" customFormat="1" ht="15">
      <c r="A215" s="120"/>
      <c r="B215" s="111"/>
      <c r="C215" s="90"/>
      <c r="D215" s="90"/>
      <c r="E215" s="23"/>
      <c r="F215" s="305"/>
      <c r="G215" s="305"/>
      <c r="H215" s="305"/>
      <c r="I215" s="305"/>
      <c r="J215" s="305"/>
      <c r="K215" s="305"/>
      <c r="L215" s="305"/>
      <c r="M215" s="305"/>
      <c r="N215" s="305"/>
      <c r="O215" s="305"/>
      <c r="P215" s="305"/>
      <c r="Q215" s="305"/>
      <c r="R215" s="305"/>
      <c r="S215" s="305"/>
      <c r="T215" s="305"/>
      <c r="U215" s="305"/>
      <c r="V215" s="305"/>
      <c r="W215" s="305"/>
      <c r="X215" s="305"/>
      <c r="Y215" s="305"/>
      <c r="Z215" s="305"/>
      <c r="AA215" s="305"/>
      <c r="AB215" s="305"/>
      <c r="AC215" s="305"/>
      <c r="AD215" s="305"/>
      <c r="AE215" s="305"/>
      <c r="AF215" s="305"/>
      <c r="AG215" s="305"/>
      <c r="AH215" s="305"/>
      <c r="AI215" s="305"/>
    </row>
    <row r="216" spans="1:35" s="24" customFormat="1" ht="15">
      <c r="A216" s="120"/>
      <c r="B216" s="111"/>
      <c r="C216" s="90"/>
      <c r="D216" s="90"/>
      <c r="E216" s="23"/>
      <c r="F216" s="305"/>
      <c r="G216" s="305"/>
      <c r="H216" s="305"/>
      <c r="I216" s="305"/>
      <c r="J216" s="305"/>
      <c r="K216" s="305"/>
      <c r="L216" s="305"/>
      <c r="M216" s="305"/>
      <c r="N216" s="305"/>
      <c r="O216" s="305"/>
      <c r="P216" s="305"/>
      <c r="Q216" s="305"/>
      <c r="R216" s="305"/>
      <c r="S216" s="305"/>
      <c r="T216" s="305"/>
      <c r="U216" s="305"/>
      <c r="V216" s="305"/>
      <c r="W216" s="305"/>
      <c r="X216" s="305"/>
      <c r="Y216" s="305"/>
      <c r="Z216" s="305"/>
      <c r="AA216" s="305"/>
      <c r="AB216" s="305"/>
      <c r="AC216" s="305"/>
      <c r="AD216" s="305"/>
      <c r="AE216" s="305"/>
      <c r="AF216" s="305"/>
      <c r="AG216" s="305"/>
      <c r="AH216" s="305"/>
      <c r="AI216" s="305"/>
    </row>
    <row r="217" spans="1:35" s="24" customFormat="1" ht="15">
      <c r="A217" s="120"/>
      <c r="B217" s="111"/>
      <c r="C217" s="90"/>
      <c r="D217" s="90"/>
      <c r="E217" s="23"/>
      <c r="F217" s="305"/>
      <c r="G217" s="305"/>
      <c r="H217" s="305"/>
      <c r="I217" s="305"/>
      <c r="J217" s="305"/>
      <c r="K217" s="305"/>
      <c r="L217" s="305"/>
      <c r="M217" s="305"/>
      <c r="N217" s="305"/>
      <c r="O217" s="305"/>
      <c r="P217" s="305"/>
      <c r="Q217" s="305"/>
      <c r="R217" s="305"/>
      <c r="S217" s="305"/>
      <c r="T217" s="305"/>
      <c r="U217" s="305"/>
      <c r="V217" s="305"/>
      <c r="W217" s="305"/>
      <c r="X217" s="305"/>
      <c r="Y217" s="305"/>
      <c r="Z217" s="305"/>
      <c r="AA217" s="305"/>
      <c r="AB217" s="305"/>
      <c r="AC217" s="305"/>
      <c r="AD217" s="305"/>
      <c r="AE217" s="305"/>
      <c r="AF217" s="305"/>
      <c r="AG217" s="305"/>
      <c r="AH217" s="305"/>
      <c r="AI217" s="305"/>
    </row>
    <row r="218" spans="1:35" s="24" customFormat="1" ht="15">
      <c r="A218" s="120"/>
      <c r="B218" s="111"/>
      <c r="C218" s="90"/>
      <c r="D218" s="90"/>
      <c r="E218" s="23"/>
      <c r="F218" s="305"/>
      <c r="G218" s="305"/>
      <c r="H218" s="305"/>
      <c r="I218" s="305"/>
      <c r="J218" s="305"/>
      <c r="K218" s="305"/>
      <c r="L218" s="305"/>
      <c r="M218" s="305"/>
      <c r="N218" s="305"/>
      <c r="O218" s="305"/>
      <c r="P218" s="305"/>
      <c r="Q218" s="305"/>
      <c r="R218" s="305"/>
      <c r="S218" s="305"/>
      <c r="T218" s="305"/>
      <c r="U218" s="305"/>
      <c r="V218" s="305"/>
      <c r="W218" s="305"/>
      <c r="X218" s="305"/>
      <c r="Y218" s="305"/>
      <c r="Z218" s="305"/>
      <c r="AA218" s="305"/>
      <c r="AB218" s="305"/>
      <c r="AC218" s="305"/>
      <c r="AD218" s="305"/>
      <c r="AE218" s="305"/>
      <c r="AF218" s="305"/>
      <c r="AG218" s="305"/>
      <c r="AH218" s="305"/>
      <c r="AI218" s="305"/>
    </row>
    <row r="219" spans="1:35" s="24" customFormat="1" ht="15">
      <c r="A219" s="120"/>
      <c r="B219" s="111"/>
      <c r="C219" s="90"/>
      <c r="D219" s="90"/>
      <c r="E219" s="23"/>
      <c r="F219" s="305"/>
      <c r="G219" s="305"/>
      <c r="H219" s="305"/>
      <c r="I219" s="305"/>
      <c r="J219" s="305"/>
      <c r="K219" s="305"/>
      <c r="L219" s="305"/>
      <c r="M219" s="305"/>
      <c r="N219" s="305"/>
      <c r="O219" s="305"/>
      <c r="P219" s="305"/>
      <c r="Q219" s="305"/>
      <c r="R219" s="305"/>
      <c r="S219" s="305"/>
      <c r="T219" s="305"/>
      <c r="U219" s="305"/>
      <c r="V219" s="305"/>
      <c r="W219" s="305"/>
      <c r="X219" s="305"/>
      <c r="Y219" s="305"/>
      <c r="Z219" s="305"/>
      <c r="AA219" s="305"/>
      <c r="AB219" s="305"/>
      <c r="AC219" s="305"/>
      <c r="AD219" s="305"/>
      <c r="AE219" s="305"/>
      <c r="AF219" s="305"/>
      <c r="AG219" s="305"/>
      <c r="AH219" s="305"/>
      <c r="AI219" s="305"/>
    </row>
    <row r="220" spans="1:35" s="24" customFormat="1" ht="15">
      <c r="A220" s="120"/>
      <c r="B220" s="111"/>
      <c r="C220" s="90"/>
      <c r="D220" s="90"/>
      <c r="E220" s="23"/>
      <c r="F220" s="305"/>
      <c r="G220" s="305"/>
      <c r="H220" s="305"/>
      <c r="I220" s="305"/>
      <c r="J220" s="305"/>
      <c r="K220" s="305"/>
      <c r="L220" s="305"/>
      <c r="M220" s="305"/>
      <c r="N220" s="305"/>
      <c r="O220" s="305"/>
      <c r="P220" s="305"/>
      <c r="Q220" s="305"/>
      <c r="R220" s="305"/>
      <c r="S220" s="305"/>
      <c r="T220" s="305"/>
      <c r="U220" s="305"/>
      <c r="V220" s="305"/>
      <c r="W220" s="305"/>
      <c r="X220" s="305"/>
      <c r="Y220" s="305"/>
      <c r="Z220" s="305"/>
      <c r="AA220" s="305"/>
      <c r="AB220" s="305"/>
      <c r="AC220" s="305"/>
      <c r="AD220" s="305"/>
      <c r="AE220" s="305"/>
      <c r="AF220" s="305"/>
      <c r="AG220" s="305"/>
      <c r="AH220" s="305"/>
      <c r="AI220" s="305"/>
    </row>
    <row r="221" spans="1:35" s="24" customFormat="1" ht="15">
      <c r="A221" s="120"/>
      <c r="B221" s="111"/>
      <c r="C221" s="90"/>
      <c r="D221" s="90"/>
      <c r="E221" s="23"/>
      <c r="F221" s="305"/>
      <c r="G221" s="305"/>
      <c r="H221" s="305"/>
      <c r="I221" s="305"/>
      <c r="J221" s="305"/>
      <c r="K221" s="305"/>
      <c r="L221" s="305"/>
      <c r="M221" s="305"/>
      <c r="N221" s="305"/>
      <c r="O221" s="305"/>
      <c r="P221" s="305"/>
      <c r="Q221" s="305"/>
      <c r="R221" s="305"/>
      <c r="S221" s="305"/>
      <c r="T221" s="305"/>
      <c r="U221" s="305"/>
      <c r="V221" s="305"/>
      <c r="W221" s="305"/>
      <c r="X221" s="305"/>
      <c r="Y221" s="305"/>
      <c r="Z221" s="305"/>
      <c r="AA221" s="305"/>
      <c r="AB221" s="305"/>
      <c r="AC221" s="305"/>
      <c r="AD221" s="305"/>
      <c r="AE221" s="305"/>
      <c r="AF221" s="305"/>
      <c r="AG221" s="305"/>
      <c r="AH221" s="305"/>
      <c r="AI221" s="305"/>
    </row>
    <row r="222" spans="1:35" s="24" customFormat="1" ht="15">
      <c r="A222" s="120"/>
      <c r="B222" s="111"/>
      <c r="C222" s="90"/>
      <c r="D222" s="90"/>
      <c r="E222" s="23"/>
      <c r="F222" s="305"/>
      <c r="G222" s="305"/>
      <c r="H222" s="305"/>
      <c r="I222" s="305"/>
      <c r="J222" s="305"/>
      <c r="K222" s="305"/>
      <c r="L222" s="305"/>
      <c r="M222" s="305"/>
      <c r="N222" s="305"/>
      <c r="O222" s="305"/>
      <c r="P222" s="305"/>
      <c r="Q222" s="305"/>
      <c r="R222" s="305"/>
      <c r="S222" s="305"/>
      <c r="T222" s="305"/>
      <c r="U222" s="305"/>
      <c r="V222" s="305"/>
      <c r="W222" s="305"/>
      <c r="X222" s="305"/>
      <c r="Y222" s="305"/>
      <c r="Z222" s="305"/>
      <c r="AA222" s="305"/>
      <c r="AB222" s="305"/>
      <c r="AC222" s="305"/>
      <c r="AD222" s="305"/>
      <c r="AE222" s="305"/>
      <c r="AF222" s="305"/>
      <c r="AG222" s="305"/>
      <c r="AH222" s="305"/>
      <c r="AI222" s="305"/>
    </row>
    <row r="223" spans="1:35" s="24" customFormat="1" ht="15">
      <c r="A223" s="120"/>
      <c r="B223" s="111"/>
      <c r="C223" s="90"/>
      <c r="D223" s="90"/>
      <c r="E223" s="23"/>
      <c r="F223" s="305"/>
      <c r="G223" s="305"/>
      <c r="H223" s="305"/>
      <c r="I223" s="305"/>
      <c r="J223" s="305"/>
      <c r="K223" s="305"/>
      <c r="L223" s="305"/>
      <c r="M223" s="305"/>
      <c r="N223" s="305"/>
      <c r="O223" s="305"/>
      <c r="P223" s="305"/>
      <c r="Q223" s="305"/>
      <c r="R223" s="305"/>
      <c r="S223" s="305"/>
      <c r="T223" s="305"/>
      <c r="U223" s="305"/>
      <c r="V223" s="305"/>
      <c r="W223" s="305"/>
      <c r="X223" s="305"/>
      <c r="Y223" s="305"/>
      <c r="Z223" s="305"/>
      <c r="AA223" s="305"/>
      <c r="AB223" s="305"/>
      <c r="AC223" s="305"/>
      <c r="AD223" s="305"/>
      <c r="AE223" s="305"/>
      <c r="AF223" s="305"/>
      <c r="AG223" s="305"/>
      <c r="AH223" s="305"/>
      <c r="AI223" s="305"/>
    </row>
    <row r="224" spans="1:35" s="24" customFormat="1" ht="15">
      <c r="A224" s="120"/>
      <c r="B224" s="111"/>
      <c r="C224" s="90"/>
      <c r="D224" s="90"/>
      <c r="E224" s="23"/>
      <c r="F224" s="305"/>
      <c r="G224" s="305"/>
      <c r="H224" s="305"/>
      <c r="I224" s="305"/>
      <c r="J224" s="305"/>
      <c r="K224" s="305"/>
      <c r="L224" s="305"/>
      <c r="M224" s="305"/>
      <c r="N224" s="305"/>
      <c r="O224" s="305"/>
      <c r="P224" s="305"/>
      <c r="Q224" s="305"/>
      <c r="R224" s="305"/>
      <c r="S224" s="305"/>
      <c r="T224" s="305"/>
      <c r="U224" s="305"/>
      <c r="V224" s="305"/>
      <c r="W224" s="305"/>
      <c r="X224" s="305"/>
      <c r="Y224" s="305"/>
      <c r="Z224" s="305"/>
      <c r="AA224" s="305"/>
      <c r="AB224" s="305"/>
      <c r="AC224" s="305"/>
      <c r="AD224" s="305"/>
      <c r="AE224" s="305"/>
      <c r="AF224" s="305"/>
      <c r="AG224" s="305"/>
      <c r="AH224" s="305"/>
      <c r="AI224" s="305"/>
    </row>
    <row r="225" spans="1:35" s="24" customFormat="1" ht="15">
      <c r="A225" s="120"/>
      <c r="B225" s="111"/>
      <c r="C225" s="90"/>
      <c r="D225" s="90"/>
      <c r="E225" s="23"/>
      <c r="F225" s="305"/>
      <c r="G225" s="305"/>
      <c r="H225" s="305"/>
      <c r="I225" s="305"/>
      <c r="J225" s="305"/>
      <c r="K225" s="305"/>
      <c r="L225" s="305"/>
      <c r="M225" s="305"/>
      <c r="N225" s="305"/>
      <c r="O225" s="305"/>
      <c r="P225" s="305"/>
      <c r="Q225" s="305"/>
      <c r="R225" s="305"/>
      <c r="S225" s="305"/>
      <c r="T225" s="305"/>
      <c r="U225" s="305"/>
      <c r="V225" s="305"/>
      <c r="W225" s="305"/>
      <c r="X225" s="305"/>
      <c r="Y225" s="305"/>
      <c r="Z225" s="305"/>
      <c r="AA225" s="305"/>
      <c r="AB225" s="305"/>
      <c r="AC225" s="305"/>
      <c r="AD225" s="305"/>
      <c r="AE225" s="305"/>
      <c r="AF225" s="305"/>
      <c r="AG225" s="305"/>
      <c r="AH225" s="305"/>
      <c r="AI225" s="305"/>
    </row>
    <row r="226" spans="1:35" s="24" customFormat="1" ht="15">
      <c r="A226" s="120"/>
      <c r="B226" s="111"/>
      <c r="C226" s="90"/>
      <c r="D226" s="90"/>
      <c r="E226" s="23"/>
      <c r="F226" s="305"/>
      <c r="G226" s="305"/>
      <c r="H226" s="305"/>
      <c r="I226" s="305"/>
      <c r="J226" s="305"/>
      <c r="K226" s="305"/>
      <c r="L226" s="305"/>
      <c r="M226" s="305"/>
      <c r="N226" s="305"/>
      <c r="O226" s="305"/>
      <c r="P226" s="305"/>
      <c r="Q226" s="305"/>
      <c r="R226" s="305"/>
      <c r="S226" s="305"/>
      <c r="T226" s="305"/>
      <c r="U226" s="305"/>
      <c r="V226" s="305"/>
      <c r="W226" s="305"/>
      <c r="X226" s="305"/>
      <c r="Y226" s="305"/>
      <c r="Z226" s="305"/>
      <c r="AA226" s="305"/>
      <c r="AB226" s="305"/>
      <c r="AC226" s="305"/>
      <c r="AD226" s="305"/>
      <c r="AE226" s="305"/>
      <c r="AF226" s="305"/>
      <c r="AG226" s="305"/>
      <c r="AH226" s="305"/>
      <c r="AI226" s="305"/>
    </row>
    <row r="227" spans="1:35" s="24" customFormat="1" ht="15">
      <c r="A227" s="120"/>
      <c r="B227" s="111"/>
      <c r="C227" s="90"/>
      <c r="D227" s="90"/>
      <c r="E227" s="23"/>
      <c r="F227" s="305"/>
      <c r="G227" s="305"/>
      <c r="H227" s="305"/>
      <c r="I227" s="305"/>
      <c r="J227" s="305"/>
      <c r="K227" s="305"/>
      <c r="L227" s="305"/>
      <c r="M227" s="305"/>
      <c r="N227" s="305"/>
      <c r="O227" s="305"/>
      <c r="P227" s="305"/>
      <c r="Q227" s="305"/>
      <c r="R227" s="305"/>
      <c r="S227" s="305"/>
      <c r="T227" s="305"/>
      <c r="U227" s="305"/>
      <c r="V227" s="305"/>
      <c r="W227" s="305"/>
      <c r="X227" s="305"/>
      <c r="Y227" s="305"/>
      <c r="Z227" s="305"/>
      <c r="AA227" s="305"/>
      <c r="AB227" s="305"/>
      <c r="AC227" s="305"/>
      <c r="AD227" s="305"/>
      <c r="AE227" s="305"/>
      <c r="AF227" s="305"/>
      <c r="AG227" s="305"/>
      <c r="AH227" s="305"/>
      <c r="AI227" s="305"/>
    </row>
    <row r="228" spans="1:35" s="24" customFormat="1" ht="15">
      <c r="A228" s="120"/>
      <c r="B228" s="111"/>
      <c r="C228" s="90"/>
      <c r="D228" s="90"/>
      <c r="E228" s="23"/>
      <c r="F228" s="305"/>
      <c r="G228" s="305"/>
      <c r="H228" s="305"/>
      <c r="I228" s="305"/>
      <c r="J228" s="305"/>
      <c r="K228" s="305"/>
      <c r="L228" s="305"/>
      <c r="M228" s="305"/>
      <c r="N228" s="305"/>
      <c r="O228" s="305"/>
      <c r="P228" s="305"/>
      <c r="Q228" s="305"/>
      <c r="R228" s="305"/>
      <c r="S228" s="305"/>
      <c r="T228" s="305"/>
      <c r="U228" s="305"/>
      <c r="V228" s="305"/>
      <c r="W228" s="305"/>
      <c r="X228" s="305"/>
      <c r="Y228" s="305"/>
      <c r="Z228" s="305"/>
      <c r="AA228" s="305"/>
      <c r="AB228" s="305"/>
      <c r="AC228" s="305"/>
      <c r="AD228" s="305"/>
      <c r="AE228" s="305"/>
      <c r="AF228" s="305"/>
      <c r="AG228" s="305"/>
      <c r="AH228" s="305"/>
      <c r="AI228" s="305"/>
    </row>
    <row r="229" spans="1:35" s="24" customFormat="1" ht="15">
      <c r="A229" s="120"/>
      <c r="B229" s="111"/>
      <c r="C229" s="90"/>
      <c r="D229" s="90"/>
      <c r="E229" s="23"/>
      <c r="F229" s="305"/>
      <c r="G229" s="305"/>
      <c r="H229" s="305"/>
      <c r="I229" s="305"/>
      <c r="J229" s="305"/>
      <c r="K229" s="305"/>
      <c r="L229" s="305"/>
      <c r="M229" s="305"/>
      <c r="N229" s="305"/>
      <c r="O229" s="305"/>
      <c r="P229" s="305"/>
      <c r="Q229" s="305"/>
      <c r="R229" s="305"/>
      <c r="S229" s="305"/>
      <c r="T229" s="305"/>
      <c r="U229" s="305"/>
      <c r="V229" s="305"/>
      <c r="W229" s="305"/>
      <c r="X229" s="305"/>
      <c r="Y229" s="305"/>
      <c r="Z229" s="305"/>
      <c r="AA229" s="305"/>
      <c r="AB229" s="305"/>
      <c r="AC229" s="305"/>
      <c r="AD229" s="305"/>
      <c r="AE229" s="305"/>
      <c r="AF229" s="305"/>
      <c r="AG229" s="305"/>
      <c r="AH229" s="305"/>
      <c r="AI229" s="305"/>
    </row>
    <row r="230" spans="1:35" s="24" customFormat="1" ht="15">
      <c r="A230" s="120"/>
      <c r="B230" s="111"/>
      <c r="C230" s="90"/>
      <c r="D230" s="90"/>
      <c r="E230" s="23"/>
      <c r="F230" s="305"/>
      <c r="G230" s="305"/>
      <c r="H230" s="305"/>
      <c r="I230" s="305"/>
      <c r="J230" s="305"/>
      <c r="K230" s="305"/>
      <c r="L230" s="305"/>
      <c r="M230" s="305"/>
      <c r="N230" s="305"/>
      <c r="O230" s="305"/>
      <c r="P230" s="305"/>
      <c r="Q230" s="305"/>
      <c r="R230" s="305"/>
      <c r="S230" s="305"/>
      <c r="T230" s="305"/>
      <c r="U230" s="305"/>
      <c r="V230" s="305"/>
      <c r="W230" s="305"/>
      <c r="X230" s="305"/>
      <c r="Y230" s="305"/>
      <c r="Z230" s="305"/>
      <c r="AA230" s="305"/>
      <c r="AB230" s="305"/>
      <c r="AC230" s="305"/>
      <c r="AD230" s="305"/>
      <c r="AE230" s="305"/>
      <c r="AF230" s="305"/>
      <c r="AG230" s="305"/>
      <c r="AH230" s="305"/>
      <c r="AI230" s="305"/>
    </row>
    <row r="231" spans="1:35" s="24" customFormat="1" ht="15">
      <c r="A231" s="120"/>
      <c r="B231" s="111"/>
      <c r="C231" s="90"/>
      <c r="D231" s="90"/>
      <c r="E231" s="23"/>
      <c r="F231" s="305"/>
      <c r="G231" s="305"/>
      <c r="H231" s="305"/>
      <c r="I231" s="305"/>
      <c r="J231" s="305"/>
      <c r="K231" s="305"/>
      <c r="L231" s="305"/>
      <c r="M231" s="305"/>
      <c r="N231" s="305"/>
      <c r="O231" s="305"/>
      <c r="P231" s="305"/>
      <c r="Q231" s="305"/>
      <c r="R231" s="305"/>
      <c r="S231" s="305"/>
      <c r="T231" s="305"/>
      <c r="U231" s="305"/>
      <c r="V231" s="305"/>
      <c r="W231" s="305"/>
      <c r="X231" s="305"/>
      <c r="Y231" s="305"/>
      <c r="Z231" s="305"/>
      <c r="AA231" s="305"/>
      <c r="AB231" s="305"/>
      <c r="AC231" s="305"/>
      <c r="AD231" s="305"/>
      <c r="AE231" s="305"/>
      <c r="AF231" s="305"/>
      <c r="AG231" s="305"/>
      <c r="AH231" s="305"/>
      <c r="AI231" s="305"/>
    </row>
    <row r="232" spans="1:35" s="24" customFormat="1" ht="15">
      <c r="A232" s="120"/>
      <c r="B232" s="111"/>
      <c r="C232" s="90"/>
      <c r="D232" s="90"/>
      <c r="E232" s="23"/>
      <c r="F232" s="305"/>
      <c r="G232" s="305"/>
      <c r="H232" s="305"/>
      <c r="I232" s="305"/>
      <c r="J232" s="305"/>
      <c r="K232" s="305"/>
      <c r="L232" s="305"/>
      <c r="M232" s="305"/>
      <c r="N232" s="305"/>
      <c r="O232" s="305"/>
      <c r="P232" s="305"/>
      <c r="Q232" s="305"/>
      <c r="R232" s="305"/>
      <c r="S232" s="305"/>
      <c r="T232" s="305"/>
      <c r="U232" s="305"/>
      <c r="V232" s="305"/>
      <c r="W232" s="305"/>
      <c r="X232" s="305"/>
      <c r="Y232" s="305"/>
      <c r="Z232" s="305"/>
      <c r="AA232" s="305"/>
      <c r="AB232" s="305"/>
      <c r="AC232" s="305"/>
      <c r="AD232" s="305"/>
      <c r="AE232" s="305"/>
      <c r="AF232" s="305"/>
      <c r="AG232" s="305"/>
      <c r="AH232" s="305"/>
      <c r="AI232" s="305"/>
    </row>
    <row r="233" spans="1:35" s="24" customFormat="1" ht="15">
      <c r="A233" s="120"/>
      <c r="B233" s="111"/>
      <c r="C233" s="90"/>
      <c r="D233" s="90"/>
      <c r="E233" s="23"/>
      <c r="F233" s="305"/>
      <c r="G233" s="305"/>
      <c r="H233" s="305"/>
      <c r="I233" s="305"/>
      <c r="J233" s="305"/>
      <c r="K233" s="305"/>
      <c r="L233" s="305"/>
      <c r="M233" s="305"/>
      <c r="N233" s="305"/>
      <c r="O233" s="305"/>
      <c r="P233" s="305"/>
      <c r="Q233" s="305"/>
      <c r="R233" s="305"/>
      <c r="S233" s="305"/>
      <c r="T233" s="305"/>
      <c r="U233" s="305"/>
      <c r="V233" s="305"/>
      <c r="W233" s="305"/>
      <c r="X233" s="305"/>
      <c r="Y233" s="305"/>
      <c r="Z233" s="305"/>
      <c r="AA233" s="305"/>
      <c r="AB233" s="305"/>
      <c r="AC233" s="305"/>
      <c r="AD233" s="305"/>
      <c r="AE233" s="305"/>
      <c r="AF233" s="305"/>
      <c r="AG233" s="305"/>
      <c r="AH233" s="305"/>
      <c r="AI233" s="305"/>
    </row>
    <row r="234" spans="1:35" s="24" customFormat="1" ht="15">
      <c r="A234" s="120"/>
      <c r="B234" s="111"/>
      <c r="C234" s="90"/>
      <c r="D234" s="90"/>
      <c r="E234" s="23"/>
      <c r="F234" s="305"/>
      <c r="G234" s="305"/>
      <c r="H234" s="305"/>
      <c r="I234" s="305"/>
      <c r="J234" s="305"/>
      <c r="K234" s="305"/>
      <c r="L234" s="305"/>
      <c r="M234" s="305"/>
      <c r="N234" s="305"/>
      <c r="O234" s="305"/>
      <c r="P234" s="305"/>
      <c r="Q234" s="305"/>
      <c r="R234" s="305"/>
      <c r="S234" s="305"/>
      <c r="T234" s="305"/>
      <c r="U234" s="305"/>
      <c r="V234" s="305"/>
      <c r="W234" s="305"/>
      <c r="X234" s="305"/>
      <c r="Y234" s="305"/>
      <c r="Z234" s="305"/>
      <c r="AA234" s="305"/>
      <c r="AB234" s="305"/>
      <c r="AC234" s="305"/>
      <c r="AD234" s="305"/>
      <c r="AE234" s="305"/>
      <c r="AF234" s="305"/>
      <c r="AG234" s="305"/>
      <c r="AH234" s="305"/>
      <c r="AI234" s="305"/>
    </row>
    <row r="235" spans="1:35" s="24" customFormat="1" ht="15">
      <c r="A235" s="120"/>
      <c r="B235" s="111"/>
      <c r="C235" s="90"/>
      <c r="D235" s="90"/>
      <c r="E235" s="23"/>
      <c r="F235" s="305"/>
      <c r="G235" s="305"/>
      <c r="H235" s="305"/>
      <c r="I235" s="305"/>
      <c r="J235" s="305"/>
      <c r="K235" s="305"/>
      <c r="L235" s="305"/>
      <c r="M235" s="305"/>
      <c r="N235" s="305"/>
      <c r="O235" s="305"/>
      <c r="P235" s="305"/>
      <c r="Q235" s="305"/>
      <c r="R235" s="305"/>
      <c r="S235" s="305"/>
      <c r="T235" s="305"/>
      <c r="U235" s="305"/>
      <c r="V235" s="305"/>
      <c r="W235" s="305"/>
      <c r="X235" s="305"/>
      <c r="Y235" s="305"/>
      <c r="Z235" s="305"/>
      <c r="AA235" s="305"/>
      <c r="AB235" s="305"/>
      <c r="AC235" s="305"/>
      <c r="AD235" s="305"/>
      <c r="AE235" s="305"/>
      <c r="AF235" s="305"/>
      <c r="AG235" s="305"/>
      <c r="AH235" s="305"/>
      <c r="AI235" s="305"/>
    </row>
    <row r="236" spans="1:35" s="24" customFormat="1" ht="15">
      <c r="A236" s="120"/>
      <c r="B236" s="111"/>
      <c r="C236" s="90"/>
      <c r="D236" s="90"/>
      <c r="E236" s="23"/>
      <c r="F236" s="305"/>
      <c r="G236" s="305"/>
      <c r="H236" s="305"/>
      <c r="I236" s="305"/>
      <c r="J236" s="305"/>
      <c r="K236" s="305"/>
      <c r="L236" s="305"/>
      <c r="M236" s="305"/>
      <c r="N236" s="305"/>
      <c r="O236" s="305"/>
      <c r="P236" s="305"/>
      <c r="Q236" s="305"/>
      <c r="R236" s="305"/>
      <c r="S236" s="305"/>
      <c r="T236" s="305"/>
      <c r="U236" s="305"/>
      <c r="V236" s="305"/>
      <c r="W236" s="305"/>
      <c r="X236" s="305"/>
      <c r="Y236" s="305"/>
      <c r="Z236" s="305"/>
      <c r="AA236" s="305"/>
      <c r="AB236" s="305"/>
      <c r="AC236" s="305"/>
      <c r="AD236" s="305"/>
      <c r="AE236" s="305"/>
      <c r="AF236" s="305"/>
      <c r="AG236" s="305"/>
      <c r="AH236" s="305"/>
      <c r="AI236" s="305"/>
    </row>
    <row r="237" spans="1:35" s="24" customFormat="1" ht="15">
      <c r="A237" s="120"/>
      <c r="B237" s="111"/>
      <c r="C237" s="90"/>
      <c r="D237" s="90"/>
      <c r="E237" s="23"/>
      <c r="F237" s="305"/>
      <c r="G237" s="305"/>
      <c r="H237" s="305"/>
      <c r="I237" s="305"/>
      <c r="J237" s="305"/>
      <c r="K237" s="305"/>
      <c r="L237" s="305"/>
      <c r="M237" s="305"/>
      <c r="N237" s="305"/>
      <c r="O237" s="305"/>
      <c r="P237" s="305"/>
      <c r="Q237" s="305"/>
      <c r="R237" s="305"/>
      <c r="S237" s="305"/>
      <c r="T237" s="305"/>
      <c r="U237" s="305"/>
      <c r="V237" s="305"/>
      <c r="W237" s="305"/>
      <c r="X237" s="305"/>
      <c r="Y237" s="305"/>
      <c r="Z237" s="305"/>
      <c r="AA237" s="305"/>
      <c r="AB237" s="305"/>
      <c r="AC237" s="305"/>
      <c r="AD237" s="305"/>
      <c r="AE237" s="305"/>
      <c r="AF237" s="305"/>
      <c r="AG237" s="305"/>
      <c r="AH237" s="305"/>
      <c r="AI237" s="305"/>
    </row>
    <row r="238" spans="1:35" s="24" customFormat="1" ht="15">
      <c r="A238" s="120"/>
      <c r="B238" s="111"/>
      <c r="C238" s="90"/>
      <c r="D238" s="90"/>
      <c r="E238" s="23"/>
      <c r="F238" s="305"/>
      <c r="G238" s="305"/>
      <c r="H238" s="305"/>
      <c r="I238" s="305"/>
      <c r="J238" s="305"/>
      <c r="K238" s="305"/>
      <c r="L238" s="305"/>
      <c r="M238" s="305"/>
      <c r="N238" s="305"/>
      <c r="O238" s="305"/>
      <c r="P238" s="305"/>
      <c r="Q238" s="305"/>
      <c r="R238" s="305"/>
      <c r="S238" s="305"/>
      <c r="T238" s="305"/>
      <c r="U238" s="305"/>
      <c r="V238" s="305"/>
      <c r="W238" s="305"/>
      <c r="X238" s="305"/>
      <c r="Y238" s="305"/>
      <c r="Z238" s="305"/>
      <c r="AA238" s="305"/>
      <c r="AB238" s="305"/>
      <c r="AC238" s="305"/>
      <c r="AD238" s="305"/>
      <c r="AE238" s="305"/>
      <c r="AF238" s="305"/>
      <c r="AG238" s="305"/>
      <c r="AH238" s="305"/>
      <c r="AI238" s="305"/>
    </row>
    <row r="239" spans="1:35" s="24" customFormat="1" ht="15">
      <c r="A239" s="120"/>
      <c r="B239" s="111"/>
      <c r="C239" s="90"/>
      <c r="D239" s="90"/>
      <c r="E239" s="23"/>
      <c r="F239" s="305"/>
      <c r="G239" s="305"/>
      <c r="H239" s="305"/>
      <c r="I239" s="305"/>
      <c r="J239" s="305"/>
      <c r="K239" s="305"/>
      <c r="L239" s="305"/>
      <c r="M239" s="305"/>
      <c r="N239" s="305"/>
      <c r="O239" s="305"/>
      <c r="P239" s="305"/>
      <c r="Q239" s="305"/>
      <c r="R239" s="305"/>
      <c r="S239" s="305"/>
      <c r="T239" s="305"/>
      <c r="U239" s="305"/>
      <c r="V239" s="305"/>
      <c r="W239" s="305"/>
      <c r="X239" s="305"/>
      <c r="Y239" s="305"/>
      <c r="Z239" s="305"/>
      <c r="AA239" s="305"/>
      <c r="AB239" s="305"/>
      <c r="AC239" s="305"/>
      <c r="AD239" s="305"/>
      <c r="AE239" s="305"/>
      <c r="AF239" s="305"/>
      <c r="AG239" s="305"/>
      <c r="AH239" s="305"/>
      <c r="AI239" s="305"/>
    </row>
    <row r="240" spans="1:35" s="24" customFormat="1" ht="15">
      <c r="A240" s="120"/>
      <c r="B240" s="111"/>
      <c r="C240" s="90"/>
      <c r="D240" s="90"/>
      <c r="E240" s="23"/>
      <c r="F240" s="305"/>
      <c r="G240" s="305"/>
      <c r="H240" s="305"/>
      <c r="I240" s="305"/>
      <c r="J240" s="305"/>
      <c r="K240" s="305"/>
      <c r="L240" s="305"/>
      <c r="M240" s="305"/>
      <c r="N240" s="305"/>
      <c r="O240" s="305"/>
      <c r="P240" s="305"/>
      <c r="Q240" s="305"/>
      <c r="R240" s="305"/>
      <c r="S240" s="305"/>
      <c r="T240" s="305"/>
      <c r="U240" s="305"/>
      <c r="V240" s="305"/>
      <c r="W240" s="305"/>
      <c r="X240" s="305"/>
      <c r="Y240" s="305"/>
      <c r="Z240" s="305"/>
      <c r="AA240" s="305"/>
      <c r="AB240" s="305"/>
      <c r="AC240" s="305"/>
      <c r="AD240" s="305"/>
      <c r="AE240" s="305"/>
      <c r="AF240" s="305"/>
      <c r="AG240" s="305"/>
      <c r="AH240" s="305"/>
      <c r="AI240" s="305"/>
    </row>
    <row r="241" spans="1:35" s="24" customFormat="1" ht="15">
      <c r="A241" s="120"/>
      <c r="B241" s="111"/>
      <c r="C241" s="90"/>
      <c r="D241" s="90"/>
      <c r="E241" s="23"/>
      <c r="F241" s="305"/>
      <c r="G241" s="305"/>
      <c r="H241" s="305"/>
      <c r="I241" s="305"/>
      <c r="J241" s="305"/>
      <c r="K241" s="305"/>
      <c r="L241" s="305"/>
      <c r="M241" s="305"/>
      <c r="N241" s="305"/>
      <c r="O241" s="305"/>
      <c r="P241" s="305"/>
      <c r="Q241" s="305"/>
      <c r="R241" s="305"/>
      <c r="S241" s="305"/>
      <c r="T241" s="305"/>
      <c r="U241" s="305"/>
      <c r="V241" s="305"/>
      <c r="W241" s="305"/>
      <c r="X241" s="305"/>
      <c r="Y241" s="305"/>
      <c r="Z241" s="305"/>
      <c r="AA241" s="305"/>
      <c r="AB241" s="305"/>
      <c r="AC241" s="305"/>
      <c r="AD241" s="305"/>
      <c r="AE241" s="305"/>
      <c r="AF241" s="305"/>
      <c r="AG241" s="305"/>
      <c r="AH241" s="305"/>
      <c r="AI241" s="305"/>
    </row>
    <row r="242" spans="1:35" s="24" customFormat="1" ht="15">
      <c r="A242" s="120"/>
      <c r="B242" s="111"/>
      <c r="C242" s="90"/>
      <c r="D242" s="90"/>
      <c r="E242" s="23"/>
      <c r="F242" s="305"/>
      <c r="G242" s="305"/>
      <c r="H242" s="305"/>
      <c r="I242" s="305"/>
      <c r="J242" s="305"/>
      <c r="K242" s="305"/>
      <c r="L242" s="305"/>
      <c r="M242" s="305"/>
      <c r="N242" s="305"/>
      <c r="O242" s="305"/>
      <c r="P242" s="305"/>
      <c r="Q242" s="305"/>
      <c r="R242" s="305"/>
      <c r="S242" s="305"/>
      <c r="T242" s="305"/>
      <c r="U242" s="305"/>
      <c r="V242" s="305"/>
      <c r="W242" s="305"/>
      <c r="X242" s="305"/>
      <c r="Y242" s="305"/>
      <c r="Z242" s="305"/>
      <c r="AA242" s="305"/>
      <c r="AB242" s="305"/>
      <c r="AC242" s="305"/>
      <c r="AD242" s="305"/>
      <c r="AE242" s="305"/>
      <c r="AF242" s="305"/>
      <c r="AG242" s="305"/>
      <c r="AH242" s="305"/>
      <c r="AI242" s="305"/>
    </row>
    <row r="243" spans="1:35" s="24" customFormat="1" ht="15">
      <c r="A243" s="120"/>
      <c r="B243" s="111"/>
      <c r="C243" s="90"/>
      <c r="D243" s="90"/>
      <c r="E243" s="23"/>
      <c r="F243" s="305"/>
      <c r="G243" s="305"/>
      <c r="H243" s="305"/>
      <c r="I243" s="305"/>
      <c r="J243" s="305"/>
      <c r="K243" s="305"/>
      <c r="L243" s="305"/>
      <c r="M243" s="305"/>
      <c r="N243" s="305"/>
      <c r="O243" s="305"/>
      <c r="P243" s="305"/>
      <c r="Q243" s="305"/>
      <c r="R243" s="305"/>
      <c r="S243" s="305"/>
      <c r="T243" s="305"/>
      <c r="U243" s="305"/>
      <c r="V243" s="305"/>
      <c r="W243" s="305"/>
      <c r="X243" s="305"/>
      <c r="Y243" s="305"/>
      <c r="Z243" s="305"/>
      <c r="AA243" s="305"/>
      <c r="AB243" s="305"/>
      <c r="AC243" s="305"/>
      <c r="AD243" s="305"/>
      <c r="AE243" s="305"/>
      <c r="AF243" s="305"/>
      <c r="AG243" s="305"/>
      <c r="AH243" s="305"/>
      <c r="AI243" s="305"/>
    </row>
    <row r="244" spans="1:35" s="24" customFormat="1" ht="15">
      <c r="A244" s="120"/>
      <c r="B244" s="111"/>
      <c r="C244" s="90"/>
      <c r="D244" s="90"/>
      <c r="E244" s="23"/>
      <c r="F244" s="305"/>
      <c r="G244" s="305"/>
      <c r="H244" s="305"/>
      <c r="I244" s="305"/>
      <c r="J244" s="305"/>
      <c r="K244" s="305"/>
      <c r="L244" s="305"/>
      <c r="M244" s="305"/>
      <c r="N244" s="305"/>
      <c r="O244" s="305"/>
      <c r="P244" s="305"/>
      <c r="Q244" s="305"/>
      <c r="R244" s="305"/>
      <c r="S244" s="305"/>
      <c r="T244" s="305"/>
      <c r="U244" s="305"/>
      <c r="V244" s="305"/>
      <c r="W244" s="305"/>
      <c r="X244" s="305"/>
      <c r="Y244" s="305"/>
      <c r="Z244" s="305"/>
      <c r="AA244" s="305"/>
      <c r="AB244" s="305"/>
      <c r="AC244" s="305"/>
      <c r="AD244" s="305"/>
      <c r="AE244" s="305"/>
      <c r="AF244" s="305"/>
      <c r="AG244" s="305"/>
      <c r="AH244" s="305"/>
      <c r="AI244" s="305"/>
    </row>
    <row r="245" spans="1:35" s="24" customFormat="1" ht="15">
      <c r="A245" s="120"/>
      <c r="B245" s="111"/>
      <c r="C245" s="90"/>
      <c r="D245" s="90"/>
      <c r="E245" s="23"/>
      <c r="F245" s="305"/>
      <c r="G245" s="305"/>
      <c r="H245" s="305"/>
      <c r="I245" s="305"/>
      <c r="J245" s="305"/>
      <c r="K245" s="305"/>
      <c r="L245" s="305"/>
      <c r="M245" s="305"/>
      <c r="N245" s="305"/>
      <c r="O245" s="305"/>
      <c r="P245" s="305"/>
      <c r="Q245" s="305"/>
      <c r="R245" s="305"/>
      <c r="S245" s="305"/>
      <c r="T245" s="305"/>
      <c r="U245" s="305"/>
      <c r="V245" s="305"/>
      <c r="W245" s="305"/>
      <c r="X245" s="305"/>
      <c r="Y245" s="305"/>
      <c r="Z245" s="305"/>
      <c r="AA245" s="305"/>
      <c r="AB245" s="305"/>
      <c r="AC245" s="305"/>
      <c r="AD245" s="305"/>
      <c r="AE245" s="305"/>
      <c r="AF245" s="305"/>
      <c r="AG245" s="305"/>
      <c r="AH245" s="305"/>
      <c r="AI245" s="305"/>
    </row>
    <row r="246" spans="1:35" s="24" customFormat="1" ht="15">
      <c r="A246" s="120"/>
      <c r="B246" s="111"/>
      <c r="C246" s="90"/>
      <c r="D246" s="90"/>
      <c r="E246" s="23"/>
      <c r="F246" s="305"/>
      <c r="G246" s="305"/>
      <c r="H246" s="305"/>
      <c r="I246" s="305"/>
      <c r="J246" s="305"/>
      <c r="K246" s="305"/>
      <c r="L246" s="305"/>
      <c r="M246" s="305"/>
      <c r="N246" s="305"/>
      <c r="O246" s="305"/>
      <c r="P246" s="305"/>
      <c r="Q246" s="305"/>
      <c r="R246" s="305"/>
      <c r="S246" s="305"/>
      <c r="T246" s="305"/>
      <c r="U246" s="305"/>
      <c r="V246" s="305"/>
      <c r="W246" s="305"/>
      <c r="X246" s="305"/>
      <c r="Y246" s="305"/>
      <c r="Z246" s="305"/>
      <c r="AA246" s="305"/>
      <c r="AB246" s="305"/>
      <c r="AC246" s="305"/>
      <c r="AD246" s="305"/>
      <c r="AE246" s="305"/>
      <c r="AF246" s="305"/>
      <c r="AG246" s="305"/>
      <c r="AH246" s="305"/>
      <c r="AI246" s="305"/>
    </row>
    <row r="247" spans="1:35" s="24" customFormat="1" ht="15">
      <c r="A247" s="120"/>
      <c r="B247" s="111"/>
      <c r="C247" s="90"/>
      <c r="D247" s="90"/>
      <c r="E247" s="23"/>
      <c r="F247" s="305"/>
      <c r="G247" s="305"/>
      <c r="H247" s="305"/>
      <c r="I247" s="305"/>
      <c r="J247" s="305"/>
      <c r="K247" s="305"/>
      <c r="L247" s="305"/>
      <c r="M247" s="305"/>
      <c r="N247" s="305"/>
      <c r="O247" s="305"/>
      <c r="P247" s="305"/>
      <c r="Q247" s="305"/>
      <c r="R247" s="305"/>
      <c r="S247" s="305"/>
      <c r="T247" s="305"/>
      <c r="U247" s="305"/>
      <c r="V247" s="305"/>
      <c r="W247" s="305"/>
      <c r="X247" s="305"/>
      <c r="Y247" s="305"/>
      <c r="Z247" s="305"/>
      <c r="AA247" s="305"/>
      <c r="AB247" s="305"/>
      <c r="AC247" s="305"/>
      <c r="AD247" s="305"/>
      <c r="AE247" s="305"/>
      <c r="AF247" s="305"/>
      <c r="AG247" s="305"/>
      <c r="AH247" s="305"/>
      <c r="AI247" s="305"/>
    </row>
    <row r="248" spans="1:35" s="24" customFormat="1" ht="15">
      <c r="A248" s="120"/>
      <c r="B248" s="111"/>
      <c r="C248" s="90"/>
      <c r="D248" s="90"/>
      <c r="E248" s="23"/>
      <c r="F248" s="305"/>
      <c r="G248" s="305"/>
      <c r="H248" s="305"/>
      <c r="I248" s="305"/>
      <c r="J248" s="305"/>
      <c r="K248" s="305"/>
      <c r="L248" s="305"/>
      <c r="M248" s="305"/>
      <c r="N248" s="305"/>
      <c r="O248" s="305"/>
      <c r="P248" s="305"/>
      <c r="Q248" s="305"/>
      <c r="R248" s="305"/>
      <c r="S248" s="305"/>
      <c r="T248" s="305"/>
      <c r="U248" s="305"/>
      <c r="V248" s="305"/>
      <c r="W248" s="305"/>
      <c r="X248" s="305"/>
      <c r="Y248" s="305"/>
      <c r="Z248" s="305"/>
      <c r="AA248" s="305"/>
      <c r="AB248" s="305"/>
      <c r="AC248" s="305"/>
      <c r="AD248" s="305"/>
      <c r="AE248" s="305"/>
      <c r="AF248" s="305"/>
      <c r="AG248" s="305"/>
      <c r="AH248" s="305"/>
      <c r="AI248" s="305"/>
    </row>
    <row r="249" spans="1:35" s="24" customFormat="1" ht="15">
      <c r="A249" s="120"/>
      <c r="B249" s="111"/>
      <c r="C249" s="90"/>
      <c r="D249" s="90"/>
      <c r="E249" s="23"/>
      <c r="F249" s="305"/>
      <c r="G249" s="305"/>
      <c r="H249" s="305"/>
      <c r="I249" s="305"/>
      <c r="J249" s="305"/>
      <c r="K249" s="305"/>
      <c r="L249" s="305"/>
      <c r="M249" s="305"/>
      <c r="N249" s="305"/>
      <c r="O249" s="305"/>
      <c r="P249" s="305"/>
      <c r="Q249" s="305"/>
      <c r="R249" s="305"/>
      <c r="S249" s="305"/>
      <c r="T249" s="305"/>
      <c r="U249" s="305"/>
      <c r="V249" s="305"/>
      <c r="W249" s="305"/>
      <c r="X249" s="305"/>
      <c r="Y249" s="305"/>
      <c r="Z249" s="305"/>
      <c r="AA249" s="305"/>
      <c r="AB249" s="305"/>
      <c r="AC249" s="305"/>
      <c r="AD249" s="305"/>
      <c r="AE249" s="305"/>
      <c r="AF249" s="305"/>
      <c r="AG249" s="305"/>
      <c r="AH249" s="305"/>
      <c r="AI249" s="305"/>
    </row>
    <row r="250" spans="1:35" s="24" customFormat="1" ht="15">
      <c r="A250" s="120"/>
      <c r="B250" s="111"/>
      <c r="C250" s="90"/>
      <c r="D250" s="90"/>
      <c r="E250" s="23"/>
      <c r="F250" s="305"/>
      <c r="G250" s="305"/>
      <c r="H250" s="305"/>
      <c r="I250" s="305"/>
      <c r="J250" s="305"/>
      <c r="K250" s="305"/>
      <c r="L250" s="305"/>
      <c r="M250" s="305"/>
      <c r="N250" s="305"/>
      <c r="O250" s="305"/>
      <c r="P250" s="305"/>
      <c r="Q250" s="305"/>
      <c r="R250" s="305"/>
      <c r="S250" s="305"/>
      <c r="T250" s="305"/>
      <c r="U250" s="305"/>
      <c r="V250" s="305"/>
      <c r="W250" s="305"/>
      <c r="X250" s="305"/>
      <c r="Y250" s="305"/>
      <c r="Z250" s="305"/>
      <c r="AA250" s="305"/>
      <c r="AB250" s="305"/>
      <c r="AC250" s="305"/>
      <c r="AD250" s="305"/>
      <c r="AE250" s="305"/>
      <c r="AF250" s="305"/>
      <c r="AG250" s="305"/>
      <c r="AH250" s="305"/>
      <c r="AI250" s="305"/>
    </row>
    <row r="251" spans="1:35" s="24" customFormat="1" ht="15">
      <c r="A251" s="120"/>
      <c r="B251" s="111"/>
      <c r="C251" s="90"/>
      <c r="D251" s="90"/>
      <c r="E251" s="23"/>
      <c r="F251" s="305"/>
      <c r="G251" s="305"/>
      <c r="H251" s="305"/>
      <c r="I251" s="305"/>
      <c r="J251" s="305"/>
      <c r="K251" s="305"/>
      <c r="L251" s="305"/>
      <c r="M251" s="305"/>
      <c r="N251" s="305"/>
      <c r="O251" s="305"/>
      <c r="P251" s="305"/>
      <c r="Q251" s="305"/>
      <c r="R251" s="305"/>
      <c r="S251" s="305"/>
      <c r="T251" s="305"/>
      <c r="U251" s="305"/>
      <c r="V251" s="305"/>
      <c r="W251" s="305"/>
      <c r="X251" s="305"/>
      <c r="Y251" s="305"/>
      <c r="Z251" s="305"/>
      <c r="AA251" s="305"/>
      <c r="AB251" s="305"/>
      <c r="AC251" s="305"/>
      <c r="AD251" s="305"/>
      <c r="AE251" s="305"/>
      <c r="AF251" s="305"/>
      <c r="AG251" s="305"/>
      <c r="AH251" s="305"/>
      <c r="AI251" s="305"/>
    </row>
    <row r="252" spans="1:35" s="24" customFormat="1" ht="15">
      <c r="A252" s="120"/>
      <c r="B252" s="111"/>
      <c r="C252" s="90"/>
      <c r="D252" s="90"/>
      <c r="E252" s="23"/>
      <c r="F252" s="305"/>
      <c r="G252" s="305"/>
      <c r="H252" s="305"/>
      <c r="I252" s="305"/>
      <c r="J252" s="305"/>
      <c r="K252" s="305"/>
      <c r="L252" s="305"/>
      <c r="M252" s="305"/>
      <c r="N252" s="305"/>
      <c r="O252" s="305"/>
      <c r="P252" s="305"/>
      <c r="Q252" s="305"/>
      <c r="R252" s="305"/>
      <c r="S252" s="305"/>
      <c r="T252" s="305"/>
      <c r="U252" s="305"/>
      <c r="V252" s="305"/>
      <c r="W252" s="305"/>
      <c r="X252" s="305"/>
      <c r="Y252" s="305"/>
      <c r="Z252" s="305"/>
      <c r="AA252" s="305"/>
      <c r="AB252" s="305"/>
      <c r="AC252" s="305"/>
      <c r="AD252" s="305"/>
      <c r="AE252" s="305"/>
      <c r="AF252" s="305"/>
      <c r="AG252" s="305"/>
      <c r="AH252" s="305"/>
      <c r="AI252" s="305"/>
    </row>
    <row r="253" spans="1:35" s="24" customFormat="1" ht="15">
      <c r="A253" s="120"/>
      <c r="B253" s="111"/>
      <c r="C253" s="90"/>
      <c r="D253" s="90"/>
      <c r="E253" s="23"/>
      <c r="F253" s="305"/>
      <c r="G253" s="305"/>
      <c r="H253" s="305"/>
      <c r="I253" s="305"/>
      <c r="J253" s="305"/>
      <c r="K253" s="305"/>
      <c r="L253" s="305"/>
      <c r="M253" s="305"/>
      <c r="N253" s="305"/>
      <c r="O253" s="305"/>
      <c r="P253" s="305"/>
      <c r="Q253" s="305"/>
      <c r="R253" s="305"/>
      <c r="S253" s="305"/>
      <c r="T253" s="305"/>
      <c r="U253" s="305"/>
      <c r="V253" s="305"/>
      <c r="W253" s="305"/>
      <c r="X253" s="305"/>
      <c r="Y253" s="305"/>
      <c r="Z253" s="305"/>
      <c r="AA253" s="305"/>
      <c r="AB253" s="305"/>
      <c r="AC253" s="305"/>
      <c r="AD253" s="305"/>
      <c r="AE253" s="305"/>
      <c r="AF253" s="305"/>
      <c r="AG253" s="305"/>
      <c r="AH253" s="305"/>
      <c r="AI253" s="305"/>
    </row>
    <row r="254" spans="1:35" s="24" customFormat="1" ht="15">
      <c r="A254" s="120"/>
      <c r="B254" s="111"/>
      <c r="C254" s="90"/>
      <c r="D254" s="90"/>
      <c r="E254" s="23"/>
      <c r="F254" s="305"/>
      <c r="G254" s="305"/>
      <c r="H254" s="305"/>
      <c r="I254" s="305"/>
      <c r="J254" s="305"/>
      <c r="K254" s="305"/>
      <c r="L254" s="305"/>
      <c r="M254" s="305"/>
      <c r="N254" s="305"/>
      <c r="O254" s="305"/>
      <c r="P254" s="305"/>
      <c r="Q254" s="305"/>
      <c r="R254" s="305"/>
      <c r="S254" s="305"/>
      <c r="T254" s="305"/>
      <c r="U254" s="305"/>
      <c r="V254" s="305"/>
      <c r="W254" s="305"/>
      <c r="X254" s="305"/>
      <c r="Y254" s="305"/>
      <c r="Z254" s="305"/>
      <c r="AA254" s="305"/>
      <c r="AB254" s="305"/>
      <c r="AC254" s="305"/>
      <c r="AD254" s="305"/>
      <c r="AE254" s="305"/>
      <c r="AF254" s="305"/>
      <c r="AG254" s="305"/>
      <c r="AH254" s="305"/>
      <c r="AI254" s="305"/>
    </row>
    <row r="255" spans="1:35" s="24" customFormat="1" ht="15">
      <c r="A255" s="120"/>
      <c r="B255" s="111"/>
      <c r="C255" s="90"/>
      <c r="D255" s="90"/>
      <c r="E255" s="23"/>
      <c r="F255" s="305"/>
      <c r="G255" s="305"/>
      <c r="H255" s="305"/>
      <c r="I255" s="305"/>
      <c r="J255" s="305"/>
      <c r="K255" s="305"/>
      <c r="L255" s="305"/>
      <c r="M255" s="305"/>
      <c r="N255" s="305"/>
      <c r="O255" s="305"/>
      <c r="P255" s="305"/>
      <c r="Q255" s="305"/>
      <c r="R255" s="305"/>
      <c r="S255" s="305"/>
      <c r="T255" s="305"/>
      <c r="U255" s="305"/>
      <c r="V255" s="305"/>
      <c r="W255" s="305"/>
      <c r="X255" s="305"/>
      <c r="Y255" s="305"/>
      <c r="Z255" s="305"/>
      <c r="AA255" s="305"/>
      <c r="AB255" s="305"/>
      <c r="AC255" s="305"/>
      <c r="AD255" s="305"/>
      <c r="AE255" s="305"/>
      <c r="AF255" s="305"/>
      <c r="AG255" s="305"/>
      <c r="AH255" s="305"/>
      <c r="AI255" s="305"/>
    </row>
    <row r="256" spans="1:35" s="24" customFormat="1" ht="15">
      <c r="A256" s="120"/>
      <c r="B256" s="111"/>
      <c r="C256" s="90"/>
      <c r="D256" s="90"/>
      <c r="E256" s="23"/>
      <c r="F256" s="305"/>
      <c r="G256" s="305"/>
      <c r="H256" s="305"/>
      <c r="I256" s="305"/>
      <c r="J256" s="305"/>
      <c r="K256" s="305"/>
      <c r="L256" s="305"/>
      <c r="M256" s="305"/>
      <c r="N256" s="305"/>
      <c r="O256" s="305"/>
      <c r="P256" s="305"/>
      <c r="Q256" s="305"/>
      <c r="R256" s="305"/>
      <c r="S256" s="305"/>
      <c r="T256" s="305"/>
      <c r="U256" s="305"/>
      <c r="V256" s="305"/>
      <c r="W256" s="305"/>
      <c r="X256" s="305"/>
      <c r="Y256" s="305"/>
      <c r="Z256" s="305"/>
      <c r="AA256" s="305"/>
      <c r="AB256" s="305"/>
      <c r="AC256" s="305"/>
      <c r="AD256" s="305"/>
      <c r="AE256" s="305"/>
      <c r="AF256" s="305"/>
      <c r="AG256" s="305"/>
      <c r="AH256" s="305"/>
      <c r="AI256" s="305"/>
    </row>
    <row r="257" spans="1:35" s="24" customFormat="1" ht="15">
      <c r="A257" s="120"/>
      <c r="B257" s="111"/>
      <c r="C257" s="90"/>
      <c r="D257" s="90"/>
      <c r="E257" s="23"/>
      <c r="F257" s="305"/>
      <c r="G257" s="305"/>
      <c r="H257" s="305"/>
      <c r="I257" s="305"/>
      <c r="J257" s="305"/>
      <c r="K257" s="305"/>
      <c r="L257" s="305"/>
      <c r="M257" s="305"/>
      <c r="N257" s="305"/>
      <c r="O257" s="305"/>
      <c r="P257" s="305"/>
      <c r="Q257" s="305"/>
      <c r="R257" s="305"/>
      <c r="S257" s="305"/>
      <c r="T257" s="305"/>
      <c r="U257" s="305"/>
      <c r="V257" s="305"/>
      <c r="W257" s="305"/>
      <c r="X257" s="305"/>
      <c r="Y257" s="305"/>
      <c r="Z257" s="305"/>
      <c r="AA257" s="305"/>
      <c r="AB257" s="305"/>
      <c r="AC257" s="305"/>
      <c r="AD257" s="305"/>
      <c r="AE257" s="305"/>
      <c r="AF257" s="305"/>
      <c r="AG257" s="305"/>
      <c r="AH257" s="305"/>
      <c r="AI257" s="305"/>
    </row>
    <row r="258" spans="1:35" s="24" customFormat="1" ht="15">
      <c r="A258" s="120"/>
      <c r="B258" s="111"/>
      <c r="C258" s="90"/>
      <c r="D258" s="90"/>
      <c r="E258" s="23"/>
      <c r="F258" s="305"/>
      <c r="G258" s="305"/>
      <c r="H258" s="305"/>
      <c r="I258" s="305"/>
      <c r="J258" s="305"/>
      <c r="K258" s="305"/>
      <c r="L258" s="305"/>
      <c r="M258" s="305"/>
      <c r="N258" s="305"/>
      <c r="O258" s="305"/>
      <c r="P258" s="305"/>
      <c r="Q258" s="305"/>
      <c r="R258" s="305"/>
      <c r="S258" s="305"/>
      <c r="T258" s="305"/>
      <c r="U258" s="305"/>
      <c r="V258" s="305"/>
      <c r="W258" s="305"/>
      <c r="X258" s="305"/>
      <c r="Y258" s="305"/>
      <c r="Z258" s="305"/>
      <c r="AA258" s="305"/>
      <c r="AB258" s="305"/>
      <c r="AC258" s="305"/>
      <c r="AD258" s="305"/>
      <c r="AE258" s="305"/>
      <c r="AF258" s="305"/>
      <c r="AG258" s="305"/>
      <c r="AH258" s="305"/>
      <c r="AI258" s="305"/>
    </row>
    <row r="259" spans="1:35" s="24" customFormat="1" ht="15">
      <c r="A259" s="120"/>
      <c r="B259" s="111"/>
      <c r="C259" s="90"/>
      <c r="D259" s="90"/>
      <c r="E259" s="23"/>
      <c r="F259" s="305"/>
      <c r="G259" s="305"/>
      <c r="H259" s="305"/>
      <c r="I259" s="305"/>
      <c r="J259" s="305"/>
      <c r="K259" s="305"/>
      <c r="L259" s="305"/>
      <c r="M259" s="305"/>
      <c r="N259" s="305"/>
      <c r="O259" s="305"/>
      <c r="P259" s="305"/>
      <c r="Q259" s="305"/>
      <c r="R259" s="305"/>
      <c r="S259" s="305"/>
      <c r="T259" s="305"/>
      <c r="U259" s="305"/>
      <c r="V259" s="305"/>
      <c r="W259" s="305"/>
      <c r="X259" s="305"/>
      <c r="Y259" s="305"/>
      <c r="Z259" s="305"/>
      <c r="AA259" s="305"/>
      <c r="AB259" s="305"/>
      <c r="AC259" s="305"/>
      <c r="AD259" s="305"/>
      <c r="AE259" s="305"/>
      <c r="AF259" s="305"/>
      <c r="AG259" s="305"/>
      <c r="AH259" s="305"/>
      <c r="AI259" s="305"/>
    </row>
    <row r="260" spans="1:35" s="24" customFormat="1" ht="15">
      <c r="A260" s="120"/>
      <c r="B260" s="111"/>
      <c r="C260" s="90"/>
      <c r="D260" s="90"/>
      <c r="E260" s="23"/>
      <c r="F260" s="305"/>
      <c r="G260" s="305"/>
      <c r="H260" s="305"/>
      <c r="I260" s="305"/>
      <c r="J260" s="305"/>
      <c r="K260" s="305"/>
      <c r="L260" s="305"/>
      <c r="M260" s="305"/>
      <c r="N260" s="305"/>
      <c r="O260" s="305"/>
      <c r="P260" s="305"/>
      <c r="Q260" s="305"/>
      <c r="R260" s="305"/>
      <c r="S260" s="305"/>
      <c r="T260" s="305"/>
      <c r="U260" s="305"/>
      <c r="V260" s="305"/>
      <c r="W260" s="305"/>
      <c r="X260" s="305"/>
      <c r="Y260" s="305"/>
      <c r="Z260" s="305"/>
      <c r="AA260" s="305"/>
      <c r="AB260" s="305"/>
      <c r="AC260" s="305"/>
      <c r="AD260" s="305"/>
      <c r="AE260" s="305"/>
      <c r="AF260" s="305"/>
      <c r="AG260" s="305"/>
      <c r="AH260" s="305"/>
      <c r="AI260" s="305"/>
    </row>
    <row r="261" spans="1:35" s="24" customFormat="1" ht="15">
      <c r="A261" s="120"/>
      <c r="B261" s="111"/>
      <c r="C261" s="90"/>
      <c r="D261" s="90"/>
      <c r="E261" s="23"/>
      <c r="F261" s="305"/>
      <c r="G261" s="305"/>
      <c r="H261" s="305"/>
      <c r="I261" s="305"/>
      <c r="J261" s="305"/>
      <c r="K261" s="305"/>
      <c r="L261" s="305"/>
      <c r="M261" s="305"/>
      <c r="N261" s="305"/>
      <c r="O261" s="305"/>
      <c r="P261" s="305"/>
      <c r="Q261" s="305"/>
      <c r="R261" s="305"/>
      <c r="S261" s="305"/>
      <c r="T261" s="305"/>
      <c r="U261" s="305"/>
      <c r="V261" s="305"/>
      <c r="W261" s="305"/>
      <c r="X261" s="305"/>
      <c r="Y261" s="305"/>
      <c r="Z261" s="305"/>
      <c r="AA261" s="305"/>
      <c r="AB261" s="305"/>
      <c r="AC261" s="305"/>
      <c r="AD261" s="305"/>
      <c r="AE261" s="305"/>
      <c r="AF261" s="305"/>
      <c r="AG261" s="305"/>
      <c r="AH261" s="305"/>
      <c r="AI261" s="305"/>
    </row>
    <row r="262" spans="1:35" s="24" customFormat="1" ht="15">
      <c r="A262" s="120"/>
      <c r="B262" s="111"/>
      <c r="C262" s="90"/>
      <c r="D262" s="90"/>
      <c r="E262" s="23"/>
      <c r="F262" s="305"/>
      <c r="G262" s="305"/>
      <c r="H262" s="305"/>
      <c r="I262" s="305"/>
      <c r="J262" s="305"/>
      <c r="K262" s="305"/>
      <c r="L262" s="305"/>
      <c r="M262" s="305"/>
      <c r="N262" s="305"/>
      <c r="O262" s="305"/>
      <c r="P262" s="305"/>
      <c r="Q262" s="305"/>
      <c r="R262" s="305"/>
      <c r="S262" s="305"/>
      <c r="T262" s="305"/>
      <c r="U262" s="305"/>
      <c r="V262" s="305"/>
      <c r="W262" s="305"/>
      <c r="X262" s="305"/>
      <c r="Y262" s="305"/>
      <c r="Z262" s="305"/>
      <c r="AA262" s="305"/>
      <c r="AB262" s="305"/>
      <c r="AC262" s="305"/>
      <c r="AD262" s="305"/>
      <c r="AE262" s="305"/>
      <c r="AF262" s="305"/>
      <c r="AG262" s="305"/>
      <c r="AH262" s="305"/>
      <c r="AI262" s="305"/>
    </row>
    <row r="263" spans="1:35" s="24" customFormat="1" ht="15">
      <c r="A263" s="120"/>
      <c r="B263" s="111"/>
      <c r="C263" s="90"/>
      <c r="D263" s="90"/>
      <c r="E263" s="23"/>
      <c r="F263" s="305"/>
      <c r="G263" s="305"/>
      <c r="H263" s="305"/>
      <c r="I263" s="305"/>
      <c r="J263" s="305"/>
      <c r="K263" s="305"/>
      <c r="L263" s="305"/>
      <c r="M263" s="305"/>
      <c r="N263" s="305"/>
      <c r="O263" s="305"/>
      <c r="P263" s="305"/>
      <c r="Q263" s="305"/>
      <c r="R263" s="305"/>
      <c r="S263" s="305"/>
      <c r="T263" s="305"/>
      <c r="U263" s="305"/>
      <c r="V263" s="305"/>
      <c r="W263" s="305"/>
      <c r="X263" s="305"/>
      <c r="Y263" s="305"/>
      <c r="Z263" s="305"/>
      <c r="AA263" s="305"/>
      <c r="AB263" s="305"/>
      <c r="AC263" s="305"/>
      <c r="AD263" s="305"/>
      <c r="AE263" s="305"/>
      <c r="AF263" s="305"/>
      <c r="AG263" s="305"/>
      <c r="AH263" s="305"/>
      <c r="AI263" s="305"/>
    </row>
    <row r="264" spans="1:35" s="24" customFormat="1" ht="15">
      <c r="A264" s="120"/>
      <c r="B264" s="111"/>
      <c r="C264" s="90"/>
      <c r="D264" s="90"/>
      <c r="E264" s="23"/>
      <c r="F264" s="305"/>
      <c r="G264" s="305"/>
      <c r="H264" s="305"/>
      <c r="I264" s="305"/>
      <c r="J264" s="305"/>
      <c r="K264" s="305"/>
      <c r="L264" s="305"/>
      <c r="M264" s="305"/>
      <c r="N264" s="305"/>
      <c r="O264" s="305"/>
      <c r="P264" s="305"/>
      <c r="Q264" s="305"/>
      <c r="R264" s="305"/>
      <c r="S264" s="305"/>
      <c r="T264" s="305"/>
      <c r="U264" s="305"/>
      <c r="V264" s="305"/>
      <c r="W264" s="305"/>
      <c r="X264" s="305"/>
      <c r="Y264" s="305"/>
      <c r="Z264" s="305"/>
      <c r="AA264" s="305"/>
      <c r="AB264" s="305"/>
      <c r="AC264" s="305"/>
      <c r="AD264" s="305"/>
      <c r="AE264" s="305"/>
      <c r="AF264" s="305"/>
      <c r="AG264" s="305"/>
      <c r="AH264" s="305"/>
      <c r="AI264" s="305"/>
    </row>
    <row r="265" spans="1:35" s="24" customFormat="1" ht="15">
      <c r="A265" s="120"/>
      <c r="B265" s="111"/>
      <c r="C265" s="90"/>
      <c r="D265" s="90"/>
      <c r="E265" s="23"/>
      <c r="F265" s="305"/>
      <c r="G265" s="305"/>
      <c r="H265" s="305"/>
      <c r="I265" s="305"/>
      <c r="J265" s="305"/>
      <c r="K265" s="305"/>
      <c r="L265" s="305"/>
      <c r="M265" s="305"/>
      <c r="N265" s="305"/>
      <c r="O265" s="305"/>
      <c r="P265" s="305"/>
      <c r="Q265" s="305"/>
      <c r="R265" s="305"/>
      <c r="S265" s="305"/>
      <c r="T265" s="305"/>
      <c r="U265" s="305"/>
      <c r="V265" s="305"/>
      <c r="W265" s="305"/>
      <c r="X265" s="305"/>
      <c r="Y265" s="305"/>
      <c r="Z265" s="305"/>
      <c r="AA265" s="305"/>
      <c r="AB265" s="305"/>
      <c r="AC265" s="305"/>
      <c r="AD265" s="305"/>
      <c r="AE265" s="305"/>
      <c r="AF265" s="305"/>
      <c r="AG265" s="305"/>
      <c r="AH265" s="305"/>
      <c r="AI265" s="305"/>
    </row>
    <row r="266" spans="1:35" s="24" customFormat="1" ht="15">
      <c r="A266" s="120"/>
      <c r="B266" s="111"/>
      <c r="C266" s="90"/>
      <c r="D266" s="90"/>
      <c r="E266" s="23"/>
      <c r="F266" s="305"/>
      <c r="G266" s="305"/>
      <c r="H266" s="305"/>
      <c r="I266" s="305"/>
      <c r="J266" s="305"/>
      <c r="K266" s="305"/>
      <c r="L266" s="305"/>
      <c r="M266" s="305"/>
      <c r="N266" s="305"/>
      <c r="O266" s="305"/>
      <c r="P266" s="305"/>
      <c r="Q266" s="305"/>
      <c r="R266" s="305"/>
      <c r="S266" s="305"/>
      <c r="T266" s="305"/>
      <c r="U266" s="305"/>
      <c r="V266" s="305"/>
      <c r="W266" s="305"/>
      <c r="X266" s="305"/>
      <c r="Y266" s="305"/>
      <c r="Z266" s="305"/>
      <c r="AA266" s="305"/>
      <c r="AB266" s="305"/>
      <c r="AC266" s="305"/>
      <c r="AD266" s="305"/>
      <c r="AE266" s="305"/>
      <c r="AF266" s="305"/>
      <c r="AG266" s="305"/>
      <c r="AH266" s="305"/>
      <c r="AI266" s="305"/>
    </row>
    <row r="267" spans="1:35" s="24" customFormat="1" ht="15">
      <c r="A267" s="120"/>
      <c r="B267" s="111"/>
      <c r="C267" s="90"/>
      <c r="D267" s="90"/>
      <c r="E267" s="23"/>
      <c r="F267" s="305"/>
      <c r="G267" s="305"/>
      <c r="H267" s="305"/>
      <c r="I267" s="305"/>
      <c r="J267" s="305"/>
      <c r="K267" s="305"/>
      <c r="L267" s="305"/>
      <c r="M267" s="305"/>
      <c r="N267" s="305"/>
      <c r="O267" s="305"/>
      <c r="P267" s="305"/>
      <c r="Q267" s="305"/>
      <c r="R267" s="305"/>
      <c r="S267" s="305"/>
      <c r="T267" s="305"/>
      <c r="U267" s="305"/>
      <c r="V267" s="305"/>
      <c r="W267" s="305"/>
      <c r="X267" s="305"/>
      <c r="Y267" s="305"/>
      <c r="Z267" s="305"/>
      <c r="AA267" s="305"/>
      <c r="AB267" s="305"/>
      <c r="AC267" s="305"/>
      <c r="AD267" s="305"/>
      <c r="AE267" s="305"/>
      <c r="AF267" s="305"/>
      <c r="AG267" s="305"/>
      <c r="AH267" s="305"/>
      <c r="AI267" s="305"/>
    </row>
    <row r="268" spans="1:35" s="24" customFormat="1" ht="15">
      <c r="A268" s="120"/>
      <c r="B268" s="111"/>
      <c r="C268" s="90"/>
      <c r="D268" s="90"/>
      <c r="E268" s="23"/>
      <c r="F268" s="305"/>
      <c r="G268" s="305"/>
      <c r="H268" s="305"/>
      <c r="I268" s="305"/>
      <c r="J268" s="305"/>
      <c r="K268" s="305"/>
      <c r="L268" s="305"/>
      <c r="M268" s="305"/>
      <c r="N268" s="305"/>
      <c r="O268" s="305"/>
      <c r="P268" s="305"/>
      <c r="Q268" s="305"/>
      <c r="R268" s="305"/>
      <c r="S268" s="305"/>
      <c r="T268" s="305"/>
      <c r="U268" s="305"/>
      <c r="V268" s="305"/>
      <c r="W268" s="305"/>
      <c r="X268" s="305"/>
      <c r="Y268" s="305"/>
      <c r="Z268" s="305"/>
      <c r="AA268" s="305"/>
      <c r="AB268" s="305"/>
      <c r="AC268" s="305"/>
      <c r="AD268" s="305"/>
      <c r="AE268" s="305"/>
      <c r="AF268" s="305"/>
      <c r="AG268" s="305"/>
      <c r="AH268" s="305"/>
      <c r="AI268" s="305"/>
    </row>
    <row r="269" spans="1:35" s="24" customFormat="1" ht="15">
      <c r="A269" s="120"/>
      <c r="B269" s="111"/>
      <c r="C269" s="90"/>
      <c r="D269" s="90"/>
      <c r="E269" s="23"/>
      <c r="F269" s="305"/>
      <c r="G269" s="305"/>
      <c r="H269" s="305"/>
      <c r="I269" s="305"/>
      <c r="J269" s="305"/>
      <c r="K269" s="305"/>
      <c r="L269" s="305"/>
      <c r="M269" s="305"/>
      <c r="N269" s="305"/>
      <c r="O269" s="305"/>
      <c r="P269" s="305"/>
      <c r="Q269" s="305"/>
      <c r="R269" s="305"/>
      <c r="S269" s="305"/>
      <c r="T269" s="305"/>
      <c r="U269" s="305"/>
      <c r="V269" s="305"/>
      <c r="W269" s="305"/>
      <c r="X269" s="305"/>
      <c r="Y269" s="305"/>
      <c r="Z269" s="305"/>
      <c r="AA269" s="305"/>
      <c r="AB269" s="305"/>
      <c r="AC269" s="305"/>
      <c r="AD269" s="305"/>
      <c r="AE269" s="305"/>
      <c r="AF269" s="305"/>
      <c r="AG269" s="305"/>
      <c r="AH269" s="305"/>
      <c r="AI269" s="305"/>
    </row>
    <row r="270" spans="1:35" s="24" customFormat="1" ht="15">
      <c r="A270" s="120"/>
      <c r="B270" s="111"/>
      <c r="C270" s="90"/>
      <c r="D270" s="90"/>
      <c r="E270" s="23"/>
      <c r="F270" s="305"/>
      <c r="G270" s="305"/>
      <c r="H270" s="305"/>
      <c r="I270" s="305"/>
      <c r="J270" s="305"/>
      <c r="K270" s="305"/>
      <c r="L270" s="305"/>
      <c r="M270" s="305"/>
      <c r="N270" s="305"/>
      <c r="O270" s="305"/>
      <c r="P270" s="305"/>
      <c r="Q270" s="305"/>
      <c r="R270" s="305"/>
      <c r="S270" s="305"/>
      <c r="T270" s="305"/>
      <c r="U270" s="305"/>
      <c r="V270" s="305"/>
      <c r="W270" s="305"/>
      <c r="X270" s="305"/>
      <c r="Y270" s="305"/>
      <c r="Z270" s="305"/>
      <c r="AA270" s="305"/>
      <c r="AB270" s="305"/>
      <c r="AC270" s="305"/>
      <c r="AD270" s="305"/>
      <c r="AE270" s="305"/>
      <c r="AF270" s="305"/>
      <c r="AG270" s="305"/>
      <c r="AH270" s="305"/>
      <c r="AI270" s="305"/>
    </row>
    <row r="271" spans="1:35" s="24" customFormat="1" ht="15">
      <c r="A271" s="120"/>
      <c r="B271" s="111"/>
      <c r="C271" s="90"/>
      <c r="D271" s="90"/>
      <c r="E271" s="23"/>
      <c r="F271" s="305"/>
      <c r="G271" s="305"/>
      <c r="H271" s="305"/>
      <c r="I271" s="305"/>
      <c r="J271" s="305"/>
      <c r="K271" s="305"/>
      <c r="L271" s="305"/>
      <c r="M271" s="305"/>
      <c r="N271" s="305"/>
      <c r="O271" s="305"/>
      <c r="P271" s="305"/>
      <c r="Q271" s="305"/>
      <c r="R271" s="305"/>
      <c r="S271" s="305"/>
      <c r="T271" s="305"/>
      <c r="U271" s="305"/>
      <c r="V271" s="305"/>
      <c r="W271" s="305"/>
      <c r="X271" s="305"/>
      <c r="Y271" s="305"/>
      <c r="Z271" s="305"/>
      <c r="AA271" s="305"/>
      <c r="AB271" s="305"/>
      <c r="AC271" s="305"/>
      <c r="AD271" s="305"/>
      <c r="AE271" s="305"/>
      <c r="AF271" s="305"/>
      <c r="AG271" s="305"/>
      <c r="AH271" s="305"/>
      <c r="AI271" s="305"/>
    </row>
    <row r="272" spans="1:35" s="24" customFormat="1" ht="15">
      <c r="A272" s="120"/>
      <c r="B272" s="111"/>
      <c r="C272" s="90"/>
      <c r="D272" s="90"/>
      <c r="E272" s="23"/>
      <c r="F272" s="305"/>
      <c r="G272" s="305"/>
      <c r="H272" s="305"/>
      <c r="I272" s="305"/>
      <c r="J272" s="305"/>
      <c r="K272" s="305"/>
      <c r="L272" s="305"/>
      <c r="M272" s="305"/>
      <c r="N272" s="305"/>
      <c r="O272" s="305"/>
      <c r="P272" s="305"/>
      <c r="Q272" s="305"/>
      <c r="R272" s="305"/>
      <c r="S272" s="305"/>
      <c r="T272" s="305"/>
      <c r="U272" s="305"/>
      <c r="V272" s="305"/>
      <c r="W272" s="305"/>
      <c r="X272" s="305"/>
      <c r="Y272" s="305"/>
      <c r="Z272" s="305"/>
      <c r="AA272" s="305"/>
      <c r="AB272" s="305"/>
      <c r="AC272" s="305"/>
      <c r="AD272" s="305"/>
      <c r="AE272" s="305"/>
      <c r="AF272" s="305"/>
      <c r="AG272" s="305"/>
      <c r="AH272" s="305"/>
      <c r="AI272" s="305"/>
    </row>
    <row r="273" spans="1:35" s="24" customFormat="1" ht="15">
      <c r="A273" s="120"/>
      <c r="B273" s="111"/>
      <c r="C273" s="90"/>
      <c r="D273" s="90"/>
      <c r="E273" s="23"/>
      <c r="F273" s="305"/>
      <c r="G273" s="305"/>
      <c r="H273" s="305"/>
      <c r="I273" s="305"/>
      <c r="J273" s="305"/>
      <c r="K273" s="305"/>
      <c r="L273" s="305"/>
      <c r="M273" s="305"/>
      <c r="N273" s="305"/>
      <c r="O273" s="305"/>
      <c r="P273" s="305"/>
      <c r="Q273" s="305"/>
      <c r="R273" s="305"/>
      <c r="S273" s="305"/>
      <c r="T273" s="305"/>
      <c r="U273" s="305"/>
      <c r="V273" s="305"/>
      <c r="W273" s="305"/>
      <c r="X273" s="305"/>
      <c r="Y273" s="305"/>
      <c r="Z273" s="305"/>
      <c r="AA273" s="305"/>
      <c r="AB273" s="305"/>
      <c r="AC273" s="305"/>
      <c r="AD273" s="305"/>
      <c r="AE273" s="305"/>
      <c r="AF273" s="305"/>
      <c r="AG273" s="305"/>
      <c r="AH273" s="305"/>
      <c r="AI273" s="305"/>
    </row>
    <row r="274" spans="1:35" s="24" customFormat="1" ht="15">
      <c r="A274" s="120"/>
      <c r="B274" s="111"/>
      <c r="C274" s="90"/>
      <c r="D274" s="90"/>
      <c r="E274" s="23"/>
      <c r="F274" s="305"/>
      <c r="G274" s="305"/>
      <c r="H274" s="305"/>
      <c r="I274" s="305"/>
      <c r="J274" s="305"/>
      <c r="K274" s="305"/>
      <c r="L274" s="305"/>
      <c r="M274" s="305"/>
      <c r="N274" s="305"/>
      <c r="O274" s="305"/>
      <c r="P274" s="305"/>
      <c r="Q274" s="305"/>
      <c r="R274" s="305"/>
      <c r="S274" s="305"/>
      <c r="T274" s="305"/>
      <c r="U274" s="305"/>
      <c r="V274" s="305"/>
      <c r="W274" s="305"/>
      <c r="X274" s="305"/>
      <c r="Y274" s="305"/>
      <c r="Z274" s="305"/>
      <c r="AA274" s="305"/>
      <c r="AB274" s="305"/>
      <c r="AC274" s="305"/>
      <c r="AD274" s="305"/>
      <c r="AE274" s="305"/>
      <c r="AF274" s="305"/>
      <c r="AG274" s="305"/>
      <c r="AH274" s="305"/>
      <c r="AI274" s="305"/>
    </row>
    <row r="275" spans="1:35" s="24" customFormat="1" ht="15">
      <c r="A275" s="120"/>
      <c r="B275" s="111"/>
      <c r="C275" s="90"/>
      <c r="D275" s="90"/>
      <c r="E275" s="23"/>
      <c r="F275" s="305"/>
      <c r="G275" s="305"/>
      <c r="H275" s="305"/>
      <c r="I275" s="305"/>
      <c r="J275" s="305"/>
      <c r="K275" s="305"/>
      <c r="L275" s="305"/>
      <c r="M275" s="305"/>
      <c r="N275" s="305"/>
      <c r="O275" s="305"/>
      <c r="P275" s="305"/>
      <c r="Q275" s="305"/>
      <c r="R275" s="305"/>
      <c r="S275" s="305"/>
      <c r="T275" s="305"/>
      <c r="U275" s="305"/>
      <c r="V275" s="305"/>
      <c r="W275" s="305"/>
      <c r="X275" s="305"/>
      <c r="Y275" s="305"/>
      <c r="Z275" s="305"/>
      <c r="AA275" s="305"/>
      <c r="AB275" s="305"/>
      <c r="AC275" s="305"/>
      <c r="AD275" s="305"/>
      <c r="AE275" s="305"/>
      <c r="AF275" s="305"/>
      <c r="AG275" s="305"/>
      <c r="AH275" s="305"/>
      <c r="AI275" s="305"/>
    </row>
    <row r="276" spans="1:35" s="24" customFormat="1" ht="15">
      <c r="A276" s="120"/>
      <c r="B276" s="111"/>
      <c r="C276" s="90"/>
      <c r="D276" s="90"/>
      <c r="E276" s="23"/>
      <c r="F276" s="305"/>
      <c r="G276" s="305"/>
      <c r="H276" s="305"/>
      <c r="I276" s="305"/>
      <c r="J276" s="305"/>
      <c r="K276" s="305"/>
      <c r="L276" s="305"/>
      <c r="M276" s="305"/>
      <c r="N276" s="305"/>
      <c r="O276" s="305"/>
      <c r="P276" s="305"/>
      <c r="Q276" s="305"/>
      <c r="R276" s="305"/>
      <c r="S276" s="305"/>
      <c r="T276" s="305"/>
      <c r="U276" s="305"/>
      <c r="V276" s="305"/>
      <c r="W276" s="305"/>
      <c r="X276" s="305"/>
      <c r="Y276" s="305"/>
      <c r="Z276" s="305"/>
      <c r="AA276" s="305"/>
      <c r="AB276" s="305"/>
      <c r="AC276" s="305"/>
      <c r="AD276" s="305"/>
      <c r="AE276" s="305"/>
      <c r="AF276" s="305"/>
      <c r="AG276" s="305"/>
      <c r="AH276" s="305"/>
      <c r="AI276" s="305"/>
    </row>
    <row r="277" spans="1:35" s="24" customFormat="1" ht="15">
      <c r="A277" s="120"/>
      <c r="B277" s="111"/>
      <c r="C277" s="90"/>
      <c r="D277" s="90"/>
      <c r="E277" s="23"/>
      <c r="F277" s="305"/>
      <c r="G277" s="305"/>
      <c r="H277" s="305"/>
      <c r="I277" s="305"/>
      <c r="J277" s="305"/>
      <c r="K277" s="305"/>
      <c r="L277" s="305"/>
      <c r="M277" s="305"/>
      <c r="N277" s="305"/>
      <c r="O277" s="305"/>
      <c r="P277" s="305"/>
      <c r="Q277" s="305"/>
      <c r="R277" s="305"/>
      <c r="S277" s="305"/>
      <c r="T277" s="305"/>
      <c r="U277" s="305"/>
      <c r="V277" s="305"/>
      <c r="W277" s="305"/>
      <c r="X277" s="305"/>
      <c r="Y277" s="305"/>
      <c r="Z277" s="305"/>
      <c r="AA277" s="305"/>
      <c r="AB277" s="305"/>
      <c r="AC277" s="305"/>
      <c r="AD277" s="305"/>
      <c r="AE277" s="305"/>
      <c r="AF277" s="305"/>
      <c r="AG277" s="305"/>
      <c r="AH277" s="305"/>
      <c r="AI277" s="305"/>
    </row>
    <row r="278" spans="1:35" s="24" customFormat="1" ht="15">
      <c r="A278" s="120"/>
      <c r="B278" s="111"/>
      <c r="C278" s="90"/>
      <c r="D278" s="90"/>
      <c r="E278" s="23"/>
      <c r="F278" s="305"/>
      <c r="G278" s="305"/>
      <c r="H278" s="305"/>
      <c r="I278" s="305"/>
      <c r="J278" s="305"/>
      <c r="K278" s="305"/>
      <c r="L278" s="305"/>
      <c r="M278" s="305"/>
      <c r="N278" s="305"/>
      <c r="O278" s="305"/>
      <c r="P278" s="305"/>
      <c r="Q278" s="305"/>
      <c r="R278" s="305"/>
      <c r="S278" s="305"/>
      <c r="T278" s="305"/>
      <c r="U278" s="305"/>
      <c r="V278" s="305"/>
      <c r="W278" s="305"/>
      <c r="X278" s="305"/>
      <c r="Y278" s="305"/>
      <c r="Z278" s="305"/>
      <c r="AA278" s="305"/>
      <c r="AB278" s="305"/>
      <c r="AC278" s="305"/>
      <c r="AD278" s="305"/>
      <c r="AE278" s="305"/>
      <c r="AF278" s="305"/>
      <c r="AG278" s="305"/>
      <c r="AH278" s="305"/>
      <c r="AI278" s="305"/>
    </row>
    <row r="279" spans="1:35" s="24" customFormat="1" ht="15">
      <c r="A279" s="120"/>
      <c r="B279" s="111"/>
      <c r="C279" s="90"/>
      <c r="D279" s="90"/>
      <c r="E279" s="23"/>
      <c r="F279" s="305"/>
      <c r="G279" s="305"/>
      <c r="H279" s="305"/>
      <c r="I279" s="305"/>
      <c r="J279" s="305"/>
      <c r="K279" s="305"/>
      <c r="L279" s="305"/>
      <c r="M279" s="305"/>
      <c r="N279" s="305"/>
      <c r="O279" s="305"/>
      <c r="P279" s="305"/>
      <c r="Q279" s="305"/>
      <c r="R279" s="305"/>
      <c r="S279" s="305"/>
      <c r="T279" s="305"/>
      <c r="U279" s="305"/>
      <c r="V279" s="305"/>
      <c r="W279" s="305"/>
      <c r="X279" s="305"/>
      <c r="Y279" s="305"/>
      <c r="Z279" s="305"/>
      <c r="AA279" s="305"/>
      <c r="AB279" s="305"/>
      <c r="AC279" s="305"/>
      <c r="AD279" s="305"/>
      <c r="AE279" s="305"/>
      <c r="AF279" s="305"/>
      <c r="AG279" s="305"/>
      <c r="AH279" s="305"/>
      <c r="AI279" s="305"/>
    </row>
    <row r="280" spans="1:35" s="24" customFormat="1" ht="15">
      <c r="A280" s="120"/>
      <c r="B280" s="111"/>
      <c r="C280" s="90"/>
      <c r="D280" s="90"/>
      <c r="E280" s="23"/>
      <c r="F280" s="305"/>
      <c r="G280" s="305"/>
      <c r="H280" s="305"/>
      <c r="I280" s="305"/>
      <c r="J280" s="305"/>
      <c r="K280" s="305"/>
      <c r="L280" s="305"/>
      <c r="M280" s="305"/>
      <c r="N280" s="305"/>
      <c r="O280" s="305"/>
      <c r="P280" s="305"/>
      <c r="Q280" s="305"/>
      <c r="R280" s="305"/>
      <c r="S280" s="305"/>
      <c r="T280" s="305"/>
      <c r="U280" s="305"/>
      <c r="V280" s="305"/>
      <c r="W280" s="305"/>
      <c r="X280" s="305"/>
      <c r="Y280" s="305"/>
      <c r="Z280" s="305"/>
      <c r="AA280" s="305"/>
      <c r="AB280" s="305"/>
      <c r="AC280" s="305"/>
      <c r="AD280" s="305"/>
      <c r="AE280" s="305"/>
      <c r="AF280" s="305"/>
      <c r="AG280" s="305"/>
      <c r="AH280" s="305"/>
      <c r="AI280" s="305"/>
    </row>
    <row r="281" spans="1:35" s="24" customFormat="1" ht="15">
      <c r="A281" s="120"/>
      <c r="B281" s="111"/>
      <c r="C281" s="90"/>
      <c r="D281" s="90"/>
      <c r="E281" s="23"/>
      <c r="F281" s="305"/>
      <c r="G281" s="305"/>
      <c r="H281" s="305"/>
      <c r="I281" s="305"/>
      <c r="J281" s="305"/>
      <c r="K281" s="305"/>
      <c r="L281" s="305"/>
      <c r="M281" s="305"/>
      <c r="N281" s="305"/>
      <c r="O281" s="305"/>
      <c r="P281" s="305"/>
      <c r="Q281" s="305"/>
      <c r="R281" s="305"/>
      <c r="S281" s="305"/>
      <c r="T281" s="305"/>
      <c r="U281" s="305"/>
      <c r="V281" s="305"/>
      <c r="W281" s="305"/>
      <c r="X281" s="305"/>
      <c r="Y281" s="305"/>
      <c r="Z281" s="305"/>
      <c r="AA281" s="305"/>
      <c r="AB281" s="305"/>
      <c r="AC281" s="305"/>
      <c r="AD281" s="305"/>
      <c r="AE281" s="305"/>
      <c r="AF281" s="305"/>
      <c r="AG281" s="305"/>
      <c r="AH281" s="305"/>
      <c r="AI281" s="305"/>
    </row>
    <row r="282" spans="1:35" s="24" customFormat="1" ht="15">
      <c r="A282" s="120"/>
      <c r="B282" s="111"/>
      <c r="C282" s="90"/>
      <c r="D282" s="90"/>
      <c r="E282" s="23"/>
      <c r="F282" s="305"/>
      <c r="G282" s="305"/>
      <c r="H282" s="305"/>
      <c r="I282" s="305"/>
      <c r="J282" s="305"/>
      <c r="K282" s="305"/>
      <c r="L282" s="305"/>
      <c r="M282" s="305"/>
      <c r="N282" s="305"/>
      <c r="O282" s="305"/>
      <c r="P282" s="305"/>
      <c r="Q282" s="305"/>
      <c r="R282" s="305"/>
      <c r="S282" s="305"/>
      <c r="T282" s="305"/>
      <c r="U282" s="305"/>
      <c r="V282" s="305"/>
      <c r="W282" s="305"/>
      <c r="X282" s="305"/>
      <c r="Y282" s="305"/>
      <c r="Z282" s="305"/>
      <c r="AA282" s="305"/>
      <c r="AB282" s="305"/>
      <c r="AC282" s="305"/>
      <c r="AD282" s="305"/>
      <c r="AE282" s="305"/>
      <c r="AF282" s="305"/>
      <c r="AG282" s="305"/>
      <c r="AH282" s="305"/>
      <c r="AI282" s="305"/>
    </row>
    <row r="283" spans="1:35" s="24" customFormat="1" ht="15">
      <c r="A283" s="120"/>
      <c r="B283" s="111"/>
      <c r="C283" s="90"/>
      <c r="D283" s="90"/>
      <c r="E283" s="23"/>
      <c r="F283" s="305"/>
      <c r="G283" s="305"/>
      <c r="H283" s="305"/>
      <c r="I283" s="305"/>
      <c r="J283" s="305"/>
      <c r="K283" s="305"/>
      <c r="L283" s="305"/>
      <c r="M283" s="305"/>
      <c r="N283" s="305"/>
      <c r="O283" s="305"/>
      <c r="P283" s="305"/>
      <c r="Q283" s="305"/>
      <c r="R283" s="305"/>
      <c r="S283" s="305"/>
      <c r="T283" s="305"/>
      <c r="U283" s="305"/>
      <c r="V283" s="305"/>
      <c r="W283" s="305"/>
      <c r="X283" s="305"/>
      <c r="Y283" s="305"/>
      <c r="Z283" s="305"/>
      <c r="AA283" s="305"/>
      <c r="AB283" s="305"/>
      <c r="AC283" s="305"/>
      <c r="AD283" s="305"/>
      <c r="AE283" s="305"/>
      <c r="AF283" s="305"/>
      <c r="AG283" s="305"/>
      <c r="AH283" s="305"/>
      <c r="AI283" s="305"/>
    </row>
    <row r="284" spans="1:35" s="24" customFormat="1" ht="15">
      <c r="A284" s="120"/>
      <c r="B284" s="111"/>
      <c r="C284" s="90"/>
      <c r="D284" s="90"/>
      <c r="E284" s="23"/>
      <c r="F284" s="305"/>
      <c r="G284" s="305"/>
      <c r="H284" s="305"/>
      <c r="I284" s="305"/>
      <c r="J284" s="305"/>
      <c r="K284" s="305"/>
      <c r="L284" s="305"/>
      <c r="M284" s="305"/>
      <c r="N284" s="305"/>
      <c r="O284" s="305"/>
      <c r="P284" s="305"/>
      <c r="Q284" s="305"/>
      <c r="R284" s="305"/>
      <c r="S284" s="305"/>
      <c r="T284" s="305"/>
      <c r="U284" s="305"/>
      <c r="V284" s="305"/>
      <c r="W284" s="305"/>
      <c r="X284" s="305"/>
      <c r="Y284" s="305"/>
      <c r="Z284" s="305"/>
      <c r="AA284" s="305"/>
      <c r="AB284" s="305"/>
      <c r="AC284" s="305"/>
      <c r="AD284" s="305"/>
      <c r="AE284" s="305"/>
      <c r="AF284" s="305"/>
      <c r="AG284" s="305"/>
      <c r="AH284" s="305"/>
      <c r="AI284" s="305"/>
    </row>
    <row r="285" spans="1:35" s="24" customFormat="1" ht="15">
      <c r="A285" s="120"/>
      <c r="B285" s="111"/>
      <c r="C285" s="90"/>
      <c r="D285" s="90"/>
      <c r="E285" s="23"/>
      <c r="F285" s="305"/>
      <c r="G285" s="305"/>
      <c r="H285" s="305"/>
      <c r="I285" s="305"/>
      <c r="J285" s="305"/>
      <c r="K285" s="305"/>
      <c r="L285" s="305"/>
      <c r="M285" s="305"/>
      <c r="N285" s="305"/>
      <c r="O285" s="305"/>
      <c r="P285" s="305"/>
      <c r="Q285" s="305"/>
      <c r="R285" s="305"/>
      <c r="S285" s="305"/>
      <c r="T285" s="305"/>
      <c r="U285" s="305"/>
      <c r="V285" s="305"/>
      <c r="W285" s="305"/>
      <c r="X285" s="305"/>
      <c r="Y285" s="305"/>
      <c r="Z285" s="305"/>
      <c r="AA285" s="305"/>
      <c r="AB285" s="305"/>
      <c r="AC285" s="305"/>
      <c r="AD285" s="305"/>
      <c r="AE285" s="305"/>
      <c r="AF285" s="305"/>
      <c r="AG285" s="305"/>
      <c r="AH285" s="305"/>
      <c r="AI285" s="305"/>
    </row>
    <row r="286" spans="1:35" s="24" customFormat="1" ht="15">
      <c r="A286" s="120"/>
      <c r="B286" s="111"/>
      <c r="C286" s="90"/>
      <c r="D286" s="90"/>
      <c r="E286" s="23"/>
      <c r="F286" s="305"/>
      <c r="G286" s="305"/>
      <c r="H286" s="305"/>
      <c r="I286" s="305"/>
      <c r="J286" s="305"/>
      <c r="K286" s="305"/>
      <c r="L286" s="305"/>
      <c r="M286" s="305"/>
      <c r="N286" s="305"/>
      <c r="O286" s="305"/>
      <c r="P286" s="305"/>
      <c r="Q286" s="305"/>
      <c r="R286" s="305"/>
      <c r="S286" s="305"/>
      <c r="T286" s="305"/>
      <c r="U286" s="305"/>
      <c r="V286" s="305"/>
      <c r="W286" s="305"/>
      <c r="X286" s="305"/>
      <c r="Y286" s="305"/>
      <c r="Z286" s="305"/>
      <c r="AA286" s="305"/>
      <c r="AB286" s="305"/>
      <c r="AC286" s="305"/>
      <c r="AD286" s="305"/>
      <c r="AE286" s="305"/>
      <c r="AF286" s="305"/>
      <c r="AG286" s="305"/>
      <c r="AH286" s="305"/>
      <c r="AI286" s="305"/>
    </row>
    <row r="287" spans="1:35" s="24" customFormat="1" ht="15">
      <c r="A287" s="120"/>
      <c r="B287" s="111"/>
      <c r="C287" s="90"/>
      <c r="D287" s="90"/>
      <c r="E287" s="23"/>
      <c r="F287" s="305"/>
      <c r="G287" s="305"/>
      <c r="H287" s="305"/>
      <c r="I287" s="305"/>
      <c r="J287" s="305"/>
      <c r="K287" s="305"/>
      <c r="L287" s="305"/>
      <c r="M287" s="305"/>
      <c r="N287" s="305"/>
      <c r="O287" s="305"/>
      <c r="P287" s="305"/>
      <c r="Q287" s="305"/>
      <c r="R287" s="305"/>
      <c r="S287" s="305"/>
      <c r="T287" s="305"/>
      <c r="U287" s="305"/>
      <c r="V287" s="305"/>
      <c r="W287" s="305"/>
      <c r="X287" s="305"/>
      <c r="Y287" s="305"/>
      <c r="Z287" s="305"/>
      <c r="AA287" s="305"/>
      <c r="AB287" s="305"/>
      <c r="AC287" s="305"/>
      <c r="AD287" s="305"/>
      <c r="AE287" s="305"/>
      <c r="AF287" s="305"/>
      <c r="AG287" s="305"/>
      <c r="AH287" s="305"/>
      <c r="AI287" s="305"/>
    </row>
    <row r="288" spans="1:35" s="24" customFormat="1" ht="15">
      <c r="A288" s="120"/>
      <c r="B288" s="111"/>
      <c r="C288" s="90"/>
      <c r="D288" s="90"/>
      <c r="E288" s="23"/>
      <c r="F288" s="305"/>
      <c r="G288" s="305"/>
      <c r="H288" s="305"/>
      <c r="I288" s="305"/>
      <c r="J288" s="305"/>
      <c r="K288" s="305"/>
      <c r="L288" s="305"/>
      <c r="M288" s="305"/>
      <c r="N288" s="305"/>
      <c r="O288" s="305"/>
      <c r="P288" s="305"/>
      <c r="Q288" s="305"/>
      <c r="R288" s="305"/>
      <c r="S288" s="305"/>
      <c r="T288" s="305"/>
      <c r="U288" s="305"/>
      <c r="V288" s="305"/>
      <c r="W288" s="305"/>
      <c r="X288" s="305"/>
      <c r="Y288" s="305"/>
      <c r="Z288" s="305"/>
      <c r="AA288" s="305"/>
      <c r="AB288" s="305"/>
      <c r="AC288" s="305"/>
      <c r="AD288" s="305"/>
      <c r="AE288" s="305"/>
      <c r="AF288" s="305"/>
      <c r="AG288" s="305"/>
      <c r="AH288" s="305"/>
      <c r="AI288" s="305"/>
    </row>
    <row r="289" spans="1:35" s="24" customFormat="1" ht="15">
      <c r="A289" s="120"/>
      <c r="B289" s="111"/>
      <c r="C289" s="90"/>
      <c r="D289" s="90"/>
      <c r="E289" s="23"/>
      <c r="F289" s="305"/>
      <c r="G289" s="305"/>
      <c r="H289" s="305"/>
      <c r="I289" s="305"/>
      <c r="J289" s="305"/>
      <c r="K289" s="305"/>
      <c r="L289" s="305"/>
      <c r="M289" s="305"/>
      <c r="N289" s="305"/>
      <c r="O289" s="305"/>
      <c r="P289" s="305"/>
      <c r="Q289" s="305"/>
      <c r="R289" s="305"/>
      <c r="S289" s="305"/>
      <c r="T289" s="305"/>
      <c r="U289" s="305"/>
      <c r="V289" s="305"/>
      <c r="W289" s="305"/>
      <c r="X289" s="305"/>
      <c r="Y289" s="305"/>
      <c r="Z289" s="305"/>
      <c r="AA289" s="305"/>
      <c r="AB289" s="305"/>
      <c r="AC289" s="305"/>
      <c r="AD289" s="305"/>
      <c r="AE289" s="305"/>
      <c r="AF289" s="305"/>
      <c r="AG289" s="305"/>
      <c r="AH289" s="305"/>
      <c r="AI289" s="305"/>
    </row>
    <row r="290" spans="1:35" s="24" customFormat="1" ht="15">
      <c r="A290" s="120"/>
      <c r="B290" s="111"/>
      <c r="C290" s="90"/>
      <c r="D290" s="90"/>
      <c r="E290" s="23"/>
      <c r="F290" s="305"/>
      <c r="G290" s="305"/>
      <c r="H290" s="305"/>
      <c r="I290" s="305"/>
      <c r="J290" s="305"/>
      <c r="K290" s="305"/>
      <c r="L290" s="305"/>
      <c r="M290" s="305"/>
      <c r="N290" s="305"/>
      <c r="O290" s="305"/>
      <c r="P290" s="305"/>
      <c r="Q290" s="305"/>
      <c r="R290" s="305"/>
      <c r="S290" s="305"/>
      <c r="T290" s="305"/>
      <c r="U290" s="305"/>
      <c r="V290" s="305"/>
      <c r="W290" s="305"/>
      <c r="X290" s="305"/>
      <c r="Y290" s="305"/>
      <c r="Z290" s="305"/>
      <c r="AA290" s="305"/>
      <c r="AB290" s="305"/>
      <c r="AC290" s="305"/>
      <c r="AD290" s="305"/>
      <c r="AE290" s="305"/>
      <c r="AF290" s="305"/>
      <c r="AG290" s="305"/>
      <c r="AH290" s="305"/>
      <c r="AI290" s="305"/>
    </row>
    <row r="291" spans="1:35" s="24" customFormat="1" ht="15">
      <c r="A291" s="120"/>
      <c r="B291" s="111"/>
      <c r="C291" s="90"/>
      <c r="D291" s="90"/>
      <c r="E291" s="23"/>
      <c r="F291" s="305"/>
      <c r="G291" s="305"/>
      <c r="H291" s="305"/>
      <c r="I291" s="305"/>
      <c r="J291" s="305"/>
      <c r="K291" s="305"/>
      <c r="L291" s="305"/>
      <c r="M291" s="305"/>
      <c r="N291" s="305"/>
      <c r="O291" s="305"/>
      <c r="P291" s="305"/>
      <c r="Q291" s="305"/>
      <c r="R291" s="305"/>
      <c r="S291" s="305"/>
      <c r="T291" s="305"/>
      <c r="U291" s="305"/>
      <c r="V291" s="305"/>
      <c r="W291" s="305"/>
      <c r="X291" s="305"/>
      <c r="Y291" s="305"/>
      <c r="Z291" s="305"/>
      <c r="AA291" s="305"/>
      <c r="AB291" s="305"/>
      <c r="AC291" s="305"/>
      <c r="AD291" s="305"/>
      <c r="AE291" s="305"/>
      <c r="AF291" s="305"/>
      <c r="AG291" s="305"/>
      <c r="AH291" s="305"/>
      <c r="AI291" s="305"/>
    </row>
    <row r="292" spans="1:35" s="24" customFormat="1" ht="15">
      <c r="A292" s="120"/>
      <c r="B292" s="111"/>
      <c r="C292" s="90"/>
      <c r="D292" s="90"/>
      <c r="E292" s="23"/>
      <c r="F292" s="305"/>
      <c r="G292" s="305"/>
      <c r="H292" s="305"/>
      <c r="I292" s="305"/>
      <c r="J292" s="305"/>
      <c r="K292" s="305"/>
      <c r="L292" s="305"/>
      <c r="M292" s="305"/>
      <c r="N292" s="305"/>
      <c r="O292" s="305"/>
      <c r="P292" s="305"/>
      <c r="Q292" s="305"/>
      <c r="R292" s="305"/>
      <c r="S292" s="305"/>
      <c r="T292" s="305"/>
      <c r="U292" s="305"/>
      <c r="V292" s="305"/>
      <c r="W292" s="305"/>
      <c r="X292" s="305"/>
      <c r="Y292" s="305"/>
      <c r="Z292" s="305"/>
      <c r="AA292" s="305"/>
      <c r="AB292" s="305"/>
      <c r="AC292" s="305"/>
      <c r="AD292" s="305"/>
      <c r="AE292" s="305"/>
      <c r="AF292" s="305"/>
      <c r="AG292" s="305"/>
      <c r="AH292" s="305"/>
      <c r="AI292" s="305"/>
    </row>
    <row r="293" spans="1:35" s="24" customFormat="1" ht="15">
      <c r="A293" s="120"/>
      <c r="B293" s="111"/>
      <c r="C293" s="90"/>
      <c r="D293" s="90"/>
      <c r="E293" s="23"/>
      <c r="F293" s="305"/>
      <c r="G293" s="305"/>
      <c r="H293" s="305"/>
      <c r="I293" s="305"/>
      <c r="J293" s="305"/>
      <c r="K293" s="305"/>
      <c r="L293" s="305"/>
      <c r="M293" s="305"/>
      <c r="N293" s="305"/>
      <c r="O293" s="305"/>
      <c r="P293" s="305"/>
      <c r="Q293" s="305"/>
      <c r="R293" s="305"/>
      <c r="S293" s="305"/>
      <c r="T293" s="305"/>
      <c r="U293" s="305"/>
      <c r="V293" s="305"/>
      <c r="W293" s="305"/>
      <c r="X293" s="305"/>
      <c r="Y293" s="305"/>
      <c r="Z293" s="305"/>
      <c r="AA293" s="305"/>
      <c r="AB293" s="305"/>
      <c r="AC293" s="305"/>
      <c r="AD293" s="305"/>
      <c r="AE293" s="305"/>
      <c r="AF293" s="305"/>
      <c r="AG293" s="305"/>
      <c r="AH293" s="305"/>
      <c r="AI293" s="305"/>
    </row>
    <row r="294" spans="1:35" s="24" customFormat="1" ht="15">
      <c r="A294" s="120"/>
      <c r="B294" s="111"/>
      <c r="C294" s="90"/>
      <c r="D294" s="90"/>
      <c r="E294" s="23"/>
      <c r="F294" s="305"/>
      <c r="G294" s="305"/>
      <c r="H294" s="305"/>
      <c r="I294" s="305"/>
      <c r="J294" s="305"/>
      <c r="K294" s="305"/>
      <c r="L294" s="305"/>
      <c r="M294" s="305"/>
      <c r="N294" s="305"/>
      <c r="O294" s="305"/>
      <c r="P294" s="305"/>
      <c r="Q294" s="305"/>
      <c r="R294" s="305"/>
      <c r="S294" s="305"/>
      <c r="T294" s="305"/>
      <c r="U294" s="305"/>
      <c r="V294" s="305"/>
      <c r="W294" s="305"/>
      <c r="X294" s="305"/>
      <c r="Y294" s="305"/>
      <c r="Z294" s="305"/>
      <c r="AA294" s="305"/>
      <c r="AB294" s="305"/>
      <c r="AC294" s="305"/>
      <c r="AD294" s="305"/>
      <c r="AE294" s="305"/>
      <c r="AF294" s="305"/>
      <c r="AG294" s="305"/>
      <c r="AH294" s="305"/>
      <c r="AI294" s="305"/>
    </row>
    <row r="295" spans="1:35" s="24" customFormat="1" ht="15">
      <c r="A295" s="120"/>
      <c r="B295" s="111"/>
      <c r="C295" s="90"/>
      <c r="D295" s="90"/>
      <c r="E295" s="23"/>
      <c r="F295" s="305"/>
      <c r="G295" s="305"/>
      <c r="H295" s="305"/>
      <c r="I295" s="305"/>
      <c r="J295" s="305"/>
      <c r="K295" s="305"/>
      <c r="L295" s="305"/>
      <c r="M295" s="305"/>
      <c r="N295" s="305"/>
      <c r="O295" s="305"/>
      <c r="P295" s="305"/>
      <c r="Q295" s="305"/>
      <c r="R295" s="305"/>
      <c r="S295" s="305"/>
      <c r="T295" s="305"/>
      <c r="U295" s="305"/>
      <c r="V295" s="305"/>
      <c r="W295" s="305"/>
      <c r="X295" s="305"/>
      <c r="Y295" s="305"/>
      <c r="Z295" s="305"/>
      <c r="AA295" s="305"/>
      <c r="AB295" s="305"/>
      <c r="AC295" s="305"/>
      <c r="AD295" s="305"/>
      <c r="AE295" s="305"/>
      <c r="AF295" s="305"/>
      <c r="AG295" s="305"/>
      <c r="AH295" s="305"/>
      <c r="AI295" s="305"/>
    </row>
    <row r="296" spans="1:35" s="24" customFormat="1" ht="15">
      <c r="A296" s="120"/>
      <c r="B296" s="111"/>
      <c r="C296" s="90"/>
      <c r="D296" s="90"/>
      <c r="E296" s="23"/>
      <c r="F296" s="305"/>
      <c r="G296" s="305"/>
      <c r="H296" s="305"/>
      <c r="I296" s="305"/>
      <c r="J296" s="305"/>
      <c r="K296" s="305"/>
      <c r="L296" s="305"/>
      <c r="M296" s="305"/>
      <c r="N296" s="305"/>
      <c r="O296" s="305"/>
      <c r="P296" s="305"/>
      <c r="Q296" s="305"/>
      <c r="R296" s="305"/>
      <c r="S296" s="305"/>
      <c r="T296" s="305"/>
      <c r="U296" s="305"/>
      <c r="V296" s="305"/>
      <c r="W296" s="305"/>
      <c r="X296" s="305"/>
      <c r="Y296" s="305"/>
      <c r="Z296" s="305"/>
      <c r="AA296" s="305"/>
      <c r="AB296" s="305"/>
      <c r="AC296" s="305"/>
      <c r="AD296" s="305"/>
      <c r="AE296" s="305"/>
      <c r="AF296" s="305"/>
      <c r="AG296" s="305"/>
      <c r="AH296" s="305"/>
      <c r="AI296" s="305"/>
    </row>
    <row r="297" spans="1:35" s="24" customFormat="1" ht="15">
      <c r="A297" s="120"/>
      <c r="B297" s="111"/>
      <c r="C297" s="90"/>
      <c r="D297" s="90"/>
      <c r="E297" s="23"/>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305"/>
      <c r="AE297" s="305"/>
      <c r="AF297" s="305"/>
      <c r="AG297" s="305"/>
      <c r="AH297" s="305"/>
      <c r="AI297" s="305"/>
    </row>
    <row r="298" spans="1:35" s="24" customFormat="1" ht="15">
      <c r="A298" s="120"/>
      <c r="B298" s="111"/>
      <c r="C298" s="90"/>
      <c r="D298" s="90"/>
      <c r="E298" s="23"/>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305"/>
      <c r="AE298" s="305"/>
      <c r="AF298" s="305"/>
      <c r="AG298" s="305"/>
      <c r="AH298" s="305"/>
      <c r="AI298" s="305"/>
    </row>
    <row r="299" spans="1:35" s="24" customFormat="1" ht="15">
      <c r="A299" s="120"/>
      <c r="B299" s="111"/>
      <c r="C299" s="90"/>
      <c r="D299" s="90"/>
      <c r="E299" s="23"/>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305"/>
      <c r="AE299" s="305"/>
      <c r="AF299" s="305"/>
      <c r="AG299" s="305"/>
      <c r="AH299" s="305"/>
      <c r="AI299" s="305"/>
    </row>
    <row r="300" spans="1:35" s="24" customFormat="1" ht="15">
      <c r="A300" s="120"/>
      <c r="B300" s="111"/>
      <c r="C300" s="90"/>
      <c r="D300" s="90"/>
      <c r="E300" s="23"/>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305"/>
      <c r="AE300" s="305"/>
      <c r="AF300" s="305"/>
      <c r="AG300" s="305"/>
      <c r="AH300" s="305"/>
      <c r="AI300" s="305"/>
    </row>
    <row r="301" spans="1:35" s="24" customFormat="1" ht="15">
      <c r="A301" s="120"/>
      <c r="B301" s="111"/>
      <c r="C301" s="90"/>
      <c r="D301" s="90"/>
      <c r="E301" s="23"/>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305"/>
      <c r="AE301" s="305"/>
      <c r="AF301" s="305"/>
      <c r="AG301" s="305"/>
      <c r="AH301" s="305"/>
      <c r="AI301" s="305"/>
    </row>
    <row r="302" spans="1:35" s="24" customFormat="1" ht="15">
      <c r="A302" s="120"/>
      <c r="B302" s="111"/>
      <c r="C302" s="90"/>
      <c r="D302" s="90"/>
      <c r="E302" s="23"/>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row>
    <row r="303" spans="1:35" s="24" customFormat="1" ht="15">
      <c r="A303" s="120"/>
      <c r="B303" s="111"/>
      <c r="C303" s="90"/>
      <c r="D303" s="90"/>
      <c r="E303" s="23"/>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row>
    <row r="304" spans="1:35" s="24" customFormat="1" ht="15">
      <c r="A304" s="120"/>
      <c r="B304" s="111"/>
      <c r="C304" s="90"/>
      <c r="D304" s="90"/>
      <c r="E304" s="23"/>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305"/>
      <c r="AE304" s="305"/>
      <c r="AF304" s="305"/>
      <c r="AG304" s="305"/>
      <c r="AH304" s="305"/>
      <c r="AI304" s="305"/>
    </row>
    <row r="305" spans="1:35" s="24" customFormat="1" ht="15">
      <c r="A305" s="120"/>
      <c r="B305" s="111"/>
      <c r="C305" s="90"/>
      <c r="D305" s="90"/>
      <c r="E305" s="23"/>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305"/>
      <c r="AF305" s="305"/>
      <c r="AG305" s="305"/>
      <c r="AH305" s="305"/>
      <c r="AI305" s="305"/>
    </row>
    <row r="306" spans="1:35" s="24" customFormat="1" ht="15">
      <c r="A306" s="120"/>
      <c r="B306" s="111"/>
      <c r="C306" s="90"/>
      <c r="D306" s="90"/>
      <c r="E306" s="23"/>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305"/>
      <c r="AE306" s="305"/>
      <c r="AF306" s="305"/>
      <c r="AG306" s="305"/>
      <c r="AH306" s="305"/>
      <c r="AI306" s="305"/>
    </row>
    <row r="307" spans="1:35" s="24" customFormat="1" ht="15">
      <c r="A307" s="120"/>
      <c r="B307" s="111"/>
      <c r="C307" s="90"/>
      <c r="D307" s="90"/>
      <c r="E307" s="23"/>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305"/>
      <c r="AE307" s="305"/>
      <c r="AF307" s="305"/>
      <c r="AG307" s="305"/>
      <c r="AH307" s="305"/>
      <c r="AI307" s="305"/>
    </row>
    <row r="308" spans="1:35" s="24" customFormat="1" ht="15">
      <c r="A308" s="120"/>
      <c r="B308" s="111"/>
      <c r="C308" s="90"/>
      <c r="D308" s="90"/>
      <c r="E308" s="23"/>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305"/>
      <c r="AE308" s="305"/>
      <c r="AF308" s="305"/>
      <c r="AG308" s="305"/>
      <c r="AH308" s="305"/>
      <c r="AI308" s="305"/>
    </row>
    <row r="309" spans="1:35" s="24" customFormat="1" ht="15">
      <c r="A309" s="120"/>
      <c r="B309" s="111"/>
      <c r="C309" s="90"/>
      <c r="D309" s="90"/>
      <c r="E309" s="23"/>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305"/>
      <c r="AE309" s="305"/>
      <c r="AF309" s="305"/>
      <c r="AG309" s="305"/>
      <c r="AH309" s="305"/>
      <c r="AI309" s="305"/>
    </row>
    <row r="310" spans="1:35" s="24" customFormat="1" ht="15">
      <c r="A310" s="120"/>
      <c r="B310" s="111"/>
      <c r="C310" s="90"/>
      <c r="D310" s="90"/>
      <c r="E310" s="23"/>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305"/>
      <c r="AE310" s="305"/>
      <c r="AF310" s="305"/>
      <c r="AG310" s="305"/>
      <c r="AH310" s="305"/>
      <c r="AI310" s="305"/>
    </row>
    <row r="311" spans="1:35" s="24" customFormat="1" ht="15">
      <c r="A311" s="120"/>
      <c r="B311" s="111"/>
      <c r="C311" s="90"/>
      <c r="D311" s="90"/>
      <c r="E311" s="23"/>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305"/>
      <c r="AI311" s="305"/>
    </row>
    <row r="312" spans="1:35" s="24" customFormat="1" ht="15">
      <c r="A312" s="120"/>
      <c r="B312" s="111"/>
      <c r="C312" s="90"/>
      <c r="D312" s="90"/>
      <c r="E312" s="23"/>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305"/>
      <c r="AE312" s="305"/>
      <c r="AF312" s="305"/>
      <c r="AG312" s="305"/>
      <c r="AH312" s="305"/>
      <c r="AI312" s="305"/>
    </row>
    <row r="313" spans="1:35" s="24" customFormat="1" ht="15">
      <c r="A313" s="120"/>
      <c r="B313" s="111"/>
      <c r="C313" s="90"/>
      <c r="D313" s="90"/>
      <c r="E313" s="23"/>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row>
    <row r="314" spans="1:35" s="24" customFormat="1" ht="15">
      <c r="A314" s="120"/>
      <c r="B314" s="111"/>
      <c r="C314" s="90"/>
      <c r="D314" s="90"/>
      <c r="E314" s="23"/>
      <c r="F314" s="305"/>
      <c r="G314" s="305"/>
      <c r="H314" s="305"/>
      <c r="I314" s="305"/>
      <c r="J314" s="305"/>
      <c r="K314" s="305"/>
      <c r="L314" s="305"/>
      <c r="M314" s="305"/>
      <c r="N314" s="305"/>
      <c r="O314" s="305"/>
      <c r="P314" s="305"/>
      <c r="Q314" s="305"/>
      <c r="R314" s="305"/>
      <c r="S314" s="305"/>
      <c r="T314" s="305"/>
      <c r="U314" s="305"/>
      <c r="V314" s="305"/>
      <c r="W314" s="305"/>
      <c r="X314" s="305"/>
      <c r="Y314" s="305"/>
      <c r="Z314" s="305"/>
      <c r="AA314" s="305"/>
      <c r="AB314" s="305"/>
      <c r="AC314" s="305"/>
      <c r="AD314" s="305"/>
      <c r="AE314" s="305"/>
      <c r="AF314" s="305"/>
      <c r="AG314" s="305"/>
      <c r="AH314" s="305"/>
      <c r="AI314" s="305"/>
    </row>
    <row r="315" spans="1:35" s="24" customFormat="1" ht="15">
      <c r="A315" s="120"/>
      <c r="B315" s="111"/>
      <c r="C315" s="90"/>
      <c r="D315" s="90"/>
      <c r="E315" s="23"/>
      <c r="F315" s="305"/>
      <c r="G315" s="305"/>
      <c r="H315" s="305"/>
      <c r="I315" s="305"/>
      <c r="J315" s="305"/>
      <c r="K315" s="305"/>
      <c r="L315" s="305"/>
      <c r="M315" s="305"/>
      <c r="N315" s="305"/>
      <c r="O315" s="305"/>
      <c r="P315" s="305"/>
      <c r="Q315" s="305"/>
      <c r="R315" s="305"/>
      <c r="S315" s="305"/>
      <c r="T315" s="305"/>
      <c r="U315" s="305"/>
      <c r="V315" s="305"/>
      <c r="W315" s="305"/>
      <c r="X315" s="305"/>
      <c r="Y315" s="305"/>
      <c r="Z315" s="305"/>
      <c r="AA315" s="305"/>
      <c r="AB315" s="305"/>
      <c r="AC315" s="305"/>
      <c r="AD315" s="305"/>
      <c r="AE315" s="305"/>
      <c r="AF315" s="305"/>
      <c r="AG315" s="305"/>
      <c r="AH315" s="305"/>
      <c r="AI315" s="305"/>
    </row>
    <row r="316" spans="1:35" s="24" customFormat="1" ht="15">
      <c r="A316" s="120"/>
      <c r="B316" s="111"/>
      <c r="C316" s="90"/>
      <c r="D316" s="90"/>
      <c r="E316" s="23"/>
      <c r="F316" s="305"/>
      <c r="G316" s="305"/>
      <c r="H316" s="305"/>
      <c r="I316" s="305"/>
      <c r="J316" s="305"/>
      <c r="K316" s="305"/>
      <c r="L316" s="305"/>
      <c r="M316" s="305"/>
      <c r="N316" s="305"/>
      <c r="O316" s="305"/>
      <c r="P316" s="305"/>
      <c r="Q316" s="305"/>
      <c r="R316" s="305"/>
      <c r="S316" s="305"/>
      <c r="T316" s="305"/>
      <c r="U316" s="305"/>
      <c r="V316" s="305"/>
      <c r="W316" s="305"/>
      <c r="X316" s="305"/>
      <c r="Y316" s="305"/>
      <c r="Z316" s="305"/>
      <c r="AA316" s="305"/>
      <c r="AB316" s="305"/>
      <c r="AC316" s="305"/>
      <c r="AD316" s="305"/>
      <c r="AE316" s="305"/>
      <c r="AF316" s="305"/>
      <c r="AG316" s="305"/>
      <c r="AH316" s="305"/>
      <c r="AI316" s="305"/>
    </row>
    <row r="317" spans="1:35" s="24" customFormat="1" ht="15">
      <c r="A317" s="120"/>
      <c r="B317" s="111"/>
      <c r="C317" s="90"/>
      <c r="D317" s="90"/>
      <c r="E317" s="23"/>
      <c r="F317" s="305"/>
      <c r="G317" s="305"/>
      <c r="H317" s="305"/>
      <c r="I317" s="305"/>
      <c r="J317" s="305"/>
      <c r="K317" s="305"/>
      <c r="L317" s="305"/>
      <c r="M317" s="305"/>
      <c r="N317" s="305"/>
      <c r="O317" s="305"/>
      <c r="P317" s="305"/>
      <c r="Q317" s="305"/>
      <c r="R317" s="305"/>
      <c r="S317" s="305"/>
      <c r="T317" s="305"/>
      <c r="U317" s="305"/>
      <c r="V317" s="305"/>
      <c r="W317" s="305"/>
      <c r="X317" s="305"/>
      <c r="Y317" s="305"/>
      <c r="Z317" s="305"/>
      <c r="AA317" s="305"/>
      <c r="AB317" s="305"/>
      <c r="AC317" s="305"/>
      <c r="AD317" s="305"/>
      <c r="AE317" s="305"/>
      <c r="AF317" s="305"/>
      <c r="AG317" s="305"/>
      <c r="AH317" s="305"/>
      <c r="AI317" s="305"/>
    </row>
    <row r="318" spans="1:35" s="24" customFormat="1" ht="15">
      <c r="A318" s="120"/>
      <c r="B318" s="111"/>
      <c r="C318" s="90"/>
      <c r="D318" s="90"/>
      <c r="E318" s="23"/>
      <c r="F318" s="305"/>
      <c r="G318" s="305"/>
      <c r="H318" s="305"/>
      <c r="I318" s="305"/>
      <c r="J318" s="305"/>
      <c r="K318" s="305"/>
      <c r="L318" s="305"/>
      <c r="M318" s="305"/>
      <c r="N318" s="305"/>
      <c r="O318" s="305"/>
      <c r="P318" s="305"/>
      <c r="Q318" s="305"/>
      <c r="R318" s="305"/>
      <c r="S318" s="305"/>
      <c r="T318" s="305"/>
      <c r="U318" s="305"/>
      <c r="V318" s="305"/>
      <c r="W318" s="305"/>
      <c r="X318" s="305"/>
      <c r="Y318" s="305"/>
      <c r="Z318" s="305"/>
      <c r="AA318" s="305"/>
      <c r="AB318" s="305"/>
      <c r="AC318" s="305"/>
      <c r="AD318" s="305"/>
      <c r="AE318" s="305"/>
      <c r="AF318" s="305"/>
      <c r="AG318" s="305"/>
      <c r="AH318" s="305"/>
      <c r="AI318" s="305"/>
    </row>
    <row r="319" spans="1:35" s="24" customFormat="1" ht="15">
      <c r="A319" s="120"/>
      <c r="B319" s="111"/>
      <c r="C319" s="90"/>
      <c r="D319" s="90"/>
      <c r="E319" s="23"/>
      <c r="F319" s="305"/>
      <c r="G319" s="305"/>
      <c r="H319" s="305"/>
      <c r="I319" s="305"/>
      <c r="J319" s="305"/>
      <c r="K319" s="305"/>
      <c r="L319" s="305"/>
      <c r="M319" s="305"/>
      <c r="N319" s="305"/>
      <c r="O319" s="305"/>
      <c r="P319" s="305"/>
      <c r="Q319" s="305"/>
      <c r="R319" s="305"/>
      <c r="S319" s="305"/>
      <c r="T319" s="305"/>
      <c r="U319" s="305"/>
      <c r="V319" s="305"/>
      <c r="W319" s="305"/>
      <c r="X319" s="305"/>
      <c r="Y319" s="305"/>
      <c r="Z319" s="305"/>
      <c r="AA319" s="305"/>
      <c r="AB319" s="305"/>
      <c r="AC319" s="305"/>
      <c r="AD319" s="305"/>
      <c r="AE319" s="305"/>
      <c r="AF319" s="305"/>
      <c r="AG319" s="305"/>
      <c r="AH319" s="305"/>
      <c r="AI319" s="305"/>
    </row>
    <row r="320" spans="1:35" s="24" customFormat="1" ht="15">
      <c r="A320" s="120"/>
      <c r="B320" s="111"/>
      <c r="C320" s="90"/>
      <c r="D320" s="90"/>
      <c r="E320" s="23"/>
      <c r="F320" s="305"/>
      <c r="G320" s="305"/>
      <c r="H320" s="305"/>
      <c r="I320" s="305"/>
      <c r="J320" s="305"/>
      <c r="K320" s="305"/>
      <c r="L320" s="305"/>
      <c r="M320" s="305"/>
      <c r="N320" s="305"/>
      <c r="O320" s="305"/>
      <c r="P320" s="305"/>
      <c r="Q320" s="305"/>
      <c r="R320" s="305"/>
      <c r="S320" s="305"/>
      <c r="T320" s="305"/>
      <c r="U320" s="305"/>
      <c r="V320" s="305"/>
      <c r="W320" s="305"/>
      <c r="X320" s="305"/>
      <c r="Y320" s="305"/>
      <c r="Z320" s="305"/>
      <c r="AA320" s="305"/>
      <c r="AB320" s="305"/>
      <c r="AC320" s="305"/>
      <c r="AD320" s="305"/>
      <c r="AE320" s="305"/>
      <c r="AF320" s="305"/>
      <c r="AG320" s="305"/>
      <c r="AH320" s="305"/>
      <c r="AI320" s="305"/>
    </row>
    <row r="321" spans="1:35" s="24" customFormat="1" ht="15">
      <c r="A321" s="120"/>
      <c r="B321" s="111"/>
      <c r="C321" s="90"/>
      <c r="D321" s="90"/>
      <c r="E321" s="23"/>
      <c r="F321" s="305"/>
      <c r="G321" s="305"/>
      <c r="H321" s="305"/>
      <c r="I321" s="305"/>
      <c r="J321" s="305"/>
      <c r="K321" s="305"/>
      <c r="L321" s="305"/>
      <c r="M321" s="305"/>
      <c r="N321" s="305"/>
      <c r="O321" s="305"/>
      <c r="P321" s="305"/>
      <c r="Q321" s="305"/>
      <c r="R321" s="305"/>
      <c r="S321" s="305"/>
      <c r="T321" s="305"/>
      <c r="U321" s="305"/>
      <c r="V321" s="305"/>
      <c r="W321" s="305"/>
      <c r="X321" s="305"/>
      <c r="Y321" s="305"/>
      <c r="Z321" s="305"/>
      <c r="AA321" s="305"/>
      <c r="AB321" s="305"/>
      <c r="AC321" s="305"/>
      <c r="AD321" s="305"/>
      <c r="AE321" s="305"/>
      <c r="AF321" s="305"/>
      <c r="AG321" s="305"/>
      <c r="AH321" s="305"/>
      <c r="AI321" s="305"/>
    </row>
    <row r="322" spans="1:35" s="24" customFormat="1" ht="15">
      <c r="A322" s="120"/>
      <c r="B322" s="111"/>
      <c r="C322" s="90"/>
      <c r="D322" s="90"/>
      <c r="E322" s="23"/>
      <c r="F322" s="305"/>
      <c r="G322" s="305"/>
      <c r="H322" s="305"/>
      <c r="I322" s="305"/>
      <c r="J322" s="305"/>
      <c r="K322" s="305"/>
      <c r="L322" s="305"/>
      <c r="M322" s="305"/>
      <c r="N322" s="305"/>
      <c r="O322" s="305"/>
      <c r="P322" s="305"/>
      <c r="Q322" s="305"/>
      <c r="R322" s="305"/>
      <c r="S322" s="305"/>
      <c r="T322" s="305"/>
      <c r="U322" s="305"/>
      <c r="V322" s="305"/>
      <c r="W322" s="305"/>
      <c r="X322" s="305"/>
      <c r="Y322" s="305"/>
      <c r="Z322" s="305"/>
      <c r="AA322" s="305"/>
      <c r="AB322" s="305"/>
      <c r="AC322" s="305"/>
      <c r="AD322" s="305"/>
      <c r="AE322" s="305"/>
      <c r="AF322" s="305"/>
      <c r="AG322" s="305"/>
      <c r="AH322" s="305"/>
      <c r="AI322" s="305"/>
    </row>
    <row r="323" spans="1:35" s="24" customFormat="1" ht="15">
      <c r="A323" s="120"/>
      <c r="B323" s="111"/>
      <c r="C323" s="90"/>
      <c r="D323" s="90"/>
      <c r="E323" s="23"/>
      <c r="F323" s="305"/>
      <c r="G323" s="305"/>
      <c r="H323" s="305"/>
      <c r="I323" s="305"/>
      <c r="J323" s="305"/>
      <c r="K323" s="305"/>
      <c r="L323" s="305"/>
      <c r="M323" s="305"/>
      <c r="N323" s="305"/>
      <c r="O323" s="305"/>
      <c r="P323" s="305"/>
      <c r="Q323" s="305"/>
      <c r="R323" s="305"/>
      <c r="S323" s="305"/>
      <c r="T323" s="305"/>
      <c r="U323" s="305"/>
      <c r="V323" s="305"/>
      <c r="W323" s="305"/>
      <c r="X323" s="305"/>
      <c r="Y323" s="305"/>
      <c r="Z323" s="305"/>
      <c r="AA323" s="305"/>
      <c r="AB323" s="305"/>
      <c r="AC323" s="305"/>
      <c r="AD323" s="305"/>
      <c r="AE323" s="305"/>
      <c r="AF323" s="305"/>
      <c r="AG323" s="305"/>
      <c r="AH323" s="305"/>
      <c r="AI323" s="305"/>
    </row>
    <row r="324" spans="1:35" s="24" customFormat="1" ht="15">
      <c r="A324" s="120"/>
      <c r="B324" s="111"/>
      <c r="C324" s="90"/>
      <c r="D324" s="90"/>
      <c r="E324" s="23"/>
      <c r="F324" s="305"/>
      <c r="G324" s="305"/>
      <c r="H324" s="305"/>
      <c r="I324" s="305"/>
      <c r="J324" s="305"/>
      <c r="K324" s="305"/>
      <c r="L324" s="305"/>
      <c r="M324" s="305"/>
      <c r="N324" s="305"/>
      <c r="O324" s="305"/>
      <c r="P324" s="305"/>
      <c r="Q324" s="305"/>
      <c r="R324" s="305"/>
      <c r="S324" s="305"/>
      <c r="T324" s="305"/>
      <c r="U324" s="305"/>
      <c r="V324" s="305"/>
      <c r="W324" s="305"/>
      <c r="X324" s="305"/>
      <c r="Y324" s="305"/>
      <c r="Z324" s="305"/>
      <c r="AA324" s="305"/>
      <c r="AB324" s="305"/>
      <c r="AC324" s="305"/>
      <c r="AD324" s="305"/>
      <c r="AE324" s="305"/>
      <c r="AF324" s="305"/>
      <c r="AG324" s="305"/>
      <c r="AH324" s="305"/>
      <c r="AI324" s="305"/>
    </row>
    <row r="325" spans="1:35" s="24" customFormat="1" ht="15">
      <c r="A325" s="120"/>
      <c r="B325" s="111"/>
      <c r="C325" s="90"/>
      <c r="D325" s="90"/>
      <c r="E325" s="23"/>
      <c r="F325" s="305"/>
      <c r="G325" s="305"/>
      <c r="H325" s="305"/>
      <c r="I325" s="305"/>
      <c r="J325" s="305"/>
      <c r="K325" s="305"/>
      <c r="L325" s="305"/>
      <c r="M325" s="305"/>
      <c r="N325" s="305"/>
      <c r="O325" s="305"/>
      <c r="P325" s="305"/>
      <c r="Q325" s="305"/>
      <c r="R325" s="305"/>
      <c r="S325" s="305"/>
      <c r="T325" s="305"/>
      <c r="U325" s="305"/>
      <c r="V325" s="305"/>
      <c r="W325" s="305"/>
      <c r="X325" s="305"/>
      <c r="Y325" s="305"/>
      <c r="Z325" s="305"/>
      <c r="AA325" s="305"/>
      <c r="AB325" s="305"/>
      <c r="AC325" s="305"/>
      <c r="AD325" s="305"/>
      <c r="AE325" s="305"/>
      <c r="AF325" s="305"/>
      <c r="AG325" s="305"/>
      <c r="AH325" s="305"/>
      <c r="AI325" s="305"/>
    </row>
    <row r="326" spans="1:35" s="24" customFormat="1" ht="15">
      <c r="A326" s="120"/>
      <c r="B326" s="111"/>
      <c r="C326" s="90"/>
      <c r="D326" s="90"/>
      <c r="E326" s="23"/>
      <c r="F326" s="305"/>
      <c r="G326" s="305"/>
      <c r="H326" s="305"/>
      <c r="I326" s="305"/>
      <c r="J326" s="305"/>
      <c r="K326" s="305"/>
      <c r="L326" s="305"/>
      <c r="M326" s="305"/>
      <c r="N326" s="305"/>
      <c r="O326" s="305"/>
      <c r="P326" s="305"/>
      <c r="Q326" s="305"/>
      <c r="R326" s="305"/>
      <c r="S326" s="305"/>
      <c r="T326" s="305"/>
      <c r="U326" s="305"/>
      <c r="V326" s="305"/>
      <c r="W326" s="305"/>
      <c r="X326" s="305"/>
      <c r="Y326" s="305"/>
      <c r="Z326" s="305"/>
      <c r="AA326" s="305"/>
      <c r="AB326" s="305"/>
      <c r="AC326" s="305"/>
      <c r="AD326" s="305"/>
      <c r="AE326" s="305"/>
      <c r="AF326" s="305"/>
      <c r="AG326" s="305"/>
      <c r="AH326" s="305"/>
      <c r="AI326" s="305"/>
    </row>
    <row r="327" spans="1:35" s="24" customFormat="1" ht="15">
      <c r="A327" s="120"/>
      <c r="B327" s="111"/>
      <c r="C327" s="90"/>
      <c r="D327" s="90"/>
      <c r="E327" s="23"/>
      <c r="F327" s="305"/>
      <c r="G327" s="305"/>
      <c r="H327" s="305"/>
      <c r="I327" s="305"/>
      <c r="J327" s="305"/>
      <c r="K327" s="305"/>
      <c r="L327" s="305"/>
      <c r="M327" s="305"/>
      <c r="N327" s="305"/>
      <c r="O327" s="305"/>
      <c r="P327" s="305"/>
      <c r="Q327" s="305"/>
      <c r="R327" s="305"/>
      <c r="S327" s="305"/>
      <c r="T327" s="305"/>
      <c r="U327" s="305"/>
      <c r="V327" s="305"/>
      <c r="W327" s="305"/>
      <c r="X327" s="305"/>
      <c r="Y327" s="305"/>
      <c r="Z327" s="305"/>
      <c r="AA327" s="305"/>
      <c r="AB327" s="305"/>
      <c r="AC327" s="305"/>
      <c r="AD327" s="305"/>
      <c r="AE327" s="305"/>
      <c r="AF327" s="305"/>
      <c r="AG327" s="305"/>
      <c r="AH327" s="305"/>
      <c r="AI327" s="305"/>
    </row>
    <row r="328" spans="1:35" s="24" customFormat="1" ht="15">
      <c r="A328" s="120"/>
      <c r="B328" s="111"/>
      <c r="C328" s="90"/>
      <c r="D328" s="90"/>
      <c r="E328" s="23"/>
      <c r="F328" s="305"/>
      <c r="G328" s="305"/>
      <c r="H328" s="305"/>
      <c r="I328" s="305"/>
      <c r="J328" s="305"/>
      <c r="K328" s="305"/>
      <c r="L328" s="305"/>
      <c r="M328" s="305"/>
      <c r="N328" s="305"/>
      <c r="O328" s="305"/>
      <c r="P328" s="305"/>
      <c r="Q328" s="305"/>
      <c r="R328" s="305"/>
      <c r="S328" s="305"/>
      <c r="T328" s="305"/>
      <c r="U328" s="305"/>
      <c r="V328" s="305"/>
      <c r="W328" s="305"/>
      <c r="X328" s="305"/>
      <c r="Y328" s="305"/>
      <c r="Z328" s="305"/>
      <c r="AA328" s="305"/>
      <c r="AB328" s="305"/>
      <c r="AC328" s="305"/>
      <c r="AD328" s="305"/>
      <c r="AE328" s="305"/>
      <c r="AF328" s="305"/>
      <c r="AG328" s="305"/>
      <c r="AH328" s="305"/>
      <c r="AI328" s="305"/>
    </row>
    <row r="329" spans="1:35" s="24" customFormat="1" ht="15">
      <c r="A329" s="120"/>
      <c r="B329" s="111"/>
      <c r="C329" s="90"/>
      <c r="D329" s="90"/>
      <c r="E329" s="23"/>
      <c r="F329" s="305"/>
      <c r="G329" s="305"/>
      <c r="H329" s="305"/>
      <c r="I329" s="305"/>
      <c r="J329" s="305"/>
      <c r="K329" s="305"/>
      <c r="L329" s="305"/>
      <c r="M329" s="305"/>
      <c r="N329" s="305"/>
      <c r="O329" s="305"/>
      <c r="P329" s="305"/>
      <c r="Q329" s="305"/>
      <c r="R329" s="305"/>
      <c r="S329" s="305"/>
      <c r="T329" s="305"/>
      <c r="U329" s="305"/>
      <c r="V329" s="305"/>
      <c r="W329" s="305"/>
      <c r="X329" s="305"/>
      <c r="Y329" s="305"/>
      <c r="Z329" s="305"/>
      <c r="AA329" s="305"/>
      <c r="AB329" s="305"/>
      <c r="AC329" s="305"/>
      <c r="AD329" s="305"/>
      <c r="AE329" s="305"/>
      <c r="AF329" s="305"/>
      <c r="AG329" s="305"/>
      <c r="AH329" s="305"/>
      <c r="AI329" s="305"/>
    </row>
    <row r="330" spans="1:35" s="24" customFormat="1" ht="15">
      <c r="A330" s="120"/>
      <c r="B330" s="111"/>
      <c r="C330" s="90"/>
      <c r="D330" s="90"/>
      <c r="E330" s="23"/>
      <c r="F330" s="305"/>
      <c r="G330" s="305"/>
      <c r="H330" s="305"/>
      <c r="I330" s="305"/>
      <c r="J330" s="305"/>
      <c r="K330" s="305"/>
      <c r="L330" s="305"/>
      <c r="M330" s="305"/>
      <c r="N330" s="305"/>
      <c r="O330" s="305"/>
      <c r="P330" s="305"/>
      <c r="Q330" s="305"/>
      <c r="R330" s="305"/>
      <c r="S330" s="305"/>
      <c r="T330" s="305"/>
      <c r="U330" s="305"/>
      <c r="V330" s="305"/>
      <c r="W330" s="305"/>
      <c r="X330" s="305"/>
      <c r="Y330" s="305"/>
      <c r="Z330" s="305"/>
      <c r="AA330" s="305"/>
      <c r="AB330" s="305"/>
      <c r="AC330" s="305"/>
      <c r="AD330" s="305"/>
      <c r="AE330" s="305"/>
      <c r="AF330" s="305"/>
      <c r="AG330" s="305"/>
      <c r="AH330" s="305"/>
      <c r="AI330" s="305"/>
    </row>
    <row r="331" spans="1:35" s="24" customFormat="1" ht="15">
      <c r="A331" s="120"/>
      <c r="B331" s="111"/>
      <c r="C331" s="90"/>
      <c r="D331" s="90"/>
      <c r="E331" s="23"/>
      <c r="F331" s="305"/>
      <c r="G331" s="305"/>
      <c r="H331" s="305"/>
      <c r="I331" s="305"/>
      <c r="J331" s="305"/>
      <c r="K331" s="305"/>
      <c r="L331" s="305"/>
      <c r="M331" s="305"/>
      <c r="N331" s="305"/>
      <c r="O331" s="305"/>
      <c r="P331" s="305"/>
      <c r="Q331" s="305"/>
      <c r="R331" s="305"/>
      <c r="S331" s="305"/>
      <c r="T331" s="305"/>
      <c r="U331" s="305"/>
      <c r="V331" s="305"/>
      <c r="W331" s="305"/>
      <c r="X331" s="305"/>
      <c r="Y331" s="305"/>
      <c r="Z331" s="305"/>
      <c r="AA331" s="305"/>
      <c r="AB331" s="305"/>
      <c r="AC331" s="305"/>
      <c r="AD331" s="305"/>
      <c r="AE331" s="305"/>
      <c r="AF331" s="305"/>
      <c r="AG331" s="305"/>
      <c r="AH331" s="305"/>
      <c r="AI331" s="305"/>
    </row>
    <row r="332" spans="1:35" s="24" customFormat="1" ht="15">
      <c r="A332" s="120"/>
      <c r="B332" s="111"/>
      <c r="C332" s="90"/>
      <c r="D332" s="90"/>
      <c r="E332" s="23"/>
      <c r="F332" s="305"/>
      <c r="G332" s="305"/>
      <c r="H332" s="305"/>
      <c r="I332" s="305"/>
      <c r="J332" s="305"/>
      <c r="K332" s="305"/>
      <c r="L332" s="305"/>
      <c r="M332" s="305"/>
      <c r="N332" s="305"/>
      <c r="O332" s="305"/>
      <c r="P332" s="305"/>
      <c r="Q332" s="305"/>
      <c r="R332" s="305"/>
      <c r="S332" s="305"/>
      <c r="T332" s="305"/>
      <c r="U332" s="305"/>
      <c r="V332" s="305"/>
      <c r="W332" s="305"/>
      <c r="X332" s="305"/>
      <c r="Y332" s="305"/>
      <c r="Z332" s="305"/>
      <c r="AA332" s="305"/>
      <c r="AB332" s="305"/>
      <c r="AC332" s="305"/>
      <c r="AD332" s="305"/>
      <c r="AE332" s="305"/>
      <c r="AF332" s="305"/>
      <c r="AG332" s="305"/>
      <c r="AH332" s="305"/>
      <c r="AI332" s="305"/>
    </row>
    <row r="333" spans="1:35" s="24" customFormat="1" ht="15">
      <c r="A333" s="120"/>
      <c r="B333" s="111"/>
      <c r="C333" s="90"/>
      <c r="D333" s="90"/>
      <c r="E333" s="23"/>
      <c r="F333" s="305"/>
      <c r="G333" s="305"/>
      <c r="H333" s="305"/>
      <c r="I333" s="305"/>
      <c r="J333" s="305"/>
      <c r="K333" s="305"/>
      <c r="L333" s="305"/>
      <c r="M333" s="305"/>
      <c r="N333" s="305"/>
      <c r="O333" s="305"/>
      <c r="P333" s="305"/>
      <c r="Q333" s="305"/>
      <c r="R333" s="305"/>
      <c r="S333" s="305"/>
      <c r="T333" s="305"/>
      <c r="U333" s="305"/>
      <c r="V333" s="305"/>
      <c r="W333" s="305"/>
      <c r="X333" s="305"/>
      <c r="Y333" s="305"/>
      <c r="Z333" s="305"/>
      <c r="AA333" s="305"/>
      <c r="AB333" s="305"/>
      <c r="AC333" s="305"/>
      <c r="AD333" s="305"/>
      <c r="AE333" s="305"/>
      <c r="AF333" s="305"/>
      <c r="AG333" s="305"/>
      <c r="AH333" s="305"/>
      <c r="AI333" s="305"/>
    </row>
    <row r="334" spans="1:35" s="24" customFormat="1" ht="15">
      <c r="A334" s="120"/>
      <c r="B334" s="111"/>
      <c r="C334" s="90"/>
      <c r="D334" s="90"/>
      <c r="E334" s="23"/>
      <c r="F334" s="305"/>
      <c r="G334" s="305"/>
      <c r="H334" s="305"/>
      <c r="I334" s="305"/>
      <c r="J334" s="305"/>
      <c r="K334" s="305"/>
      <c r="L334" s="305"/>
      <c r="M334" s="305"/>
      <c r="N334" s="305"/>
      <c r="O334" s="305"/>
      <c r="P334" s="305"/>
      <c r="Q334" s="305"/>
      <c r="R334" s="305"/>
      <c r="S334" s="305"/>
      <c r="T334" s="305"/>
      <c r="U334" s="305"/>
      <c r="V334" s="305"/>
      <c r="W334" s="305"/>
      <c r="X334" s="305"/>
      <c r="Y334" s="305"/>
      <c r="Z334" s="305"/>
      <c r="AA334" s="305"/>
      <c r="AB334" s="305"/>
      <c r="AC334" s="305"/>
      <c r="AD334" s="305"/>
      <c r="AE334" s="305"/>
      <c r="AF334" s="305"/>
      <c r="AG334" s="305"/>
      <c r="AH334" s="305"/>
      <c r="AI334" s="305"/>
    </row>
    <row r="335" spans="1:35" s="24" customFormat="1" ht="15">
      <c r="A335" s="120"/>
      <c r="B335" s="111"/>
      <c r="C335" s="90"/>
      <c r="D335" s="90"/>
      <c r="E335" s="23"/>
      <c r="F335" s="305"/>
      <c r="G335" s="305"/>
      <c r="H335" s="305"/>
      <c r="I335" s="305"/>
      <c r="J335" s="305"/>
      <c r="K335" s="305"/>
      <c r="L335" s="305"/>
      <c r="M335" s="305"/>
      <c r="N335" s="305"/>
      <c r="O335" s="305"/>
      <c r="P335" s="305"/>
      <c r="Q335" s="305"/>
      <c r="R335" s="305"/>
      <c r="S335" s="305"/>
      <c r="T335" s="305"/>
      <c r="U335" s="305"/>
      <c r="V335" s="305"/>
      <c r="W335" s="305"/>
      <c r="X335" s="305"/>
      <c r="Y335" s="305"/>
      <c r="Z335" s="305"/>
      <c r="AA335" s="305"/>
      <c r="AB335" s="305"/>
      <c r="AC335" s="305"/>
      <c r="AD335" s="305"/>
      <c r="AE335" s="305"/>
      <c r="AF335" s="305"/>
      <c r="AG335" s="305"/>
      <c r="AH335" s="305"/>
      <c r="AI335" s="305"/>
    </row>
    <row r="336" spans="1:35" s="24" customFormat="1" ht="15">
      <c r="A336" s="120"/>
      <c r="B336" s="111"/>
      <c r="C336" s="90"/>
      <c r="D336" s="90"/>
      <c r="E336" s="23"/>
      <c r="F336" s="305"/>
      <c r="G336" s="305"/>
      <c r="H336" s="305"/>
      <c r="I336" s="305"/>
      <c r="J336" s="305"/>
      <c r="K336" s="305"/>
      <c r="L336" s="305"/>
      <c r="M336" s="305"/>
      <c r="N336" s="305"/>
      <c r="O336" s="305"/>
      <c r="P336" s="305"/>
      <c r="Q336" s="305"/>
      <c r="R336" s="305"/>
      <c r="S336" s="305"/>
      <c r="T336" s="305"/>
      <c r="U336" s="305"/>
      <c r="V336" s="305"/>
      <c r="W336" s="305"/>
      <c r="X336" s="305"/>
      <c r="Y336" s="305"/>
      <c r="Z336" s="305"/>
      <c r="AA336" s="305"/>
      <c r="AB336" s="305"/>
      <c r="AC336" s="305"/>
      <c r="AD336" s="305"/>
      <c r="AE336" s="305"/>
      <c r="AF336" s="305"/>
      <c r="AG336" s="305"/>
      <c r="AH336" s="305"/>
      <c r="AI336" s="305"/>
    </row>
    <row r="337" spans="1:35" s="24" customFormat="1" ht="15">
      <c r="A337" s="120"/>
      <c r="B337" s="111"/>
      <c r="C337" s="90"/>
      <c r="D337" s="90"/>
      <c r="E337" s="23"/>
      <c r="F337" s="305"/>
      <c r="G337" s="305"/>
      <c r="H337" s="305"/>
      <c r="I337" s="305"/>
      <c r="J337" s="305"/>
      <c r="K337" s="305"/>
      <c r="L337" s="305"/>
      <c r="M337" s="305"/>
      <c r="N337" s="305"/>
      <c r="O337" s="305"/>
      <c r="P337" s="305"/>
      <c r="Q337" s="305"/>
      <c r="R337" s="305"/>
      <c r="S337" s="305"/>
      <c r="T337" s="305"/>
      <c r="U337" s="305"/>
      <c r="V337" s="305"/>
      <c r="W337" s="305"/>
      <c r="X337" s="305"/>
      <c r="Y337" s="305"/>
      <c r="Z337" s="305"/>
      <c r="AA337" s="305"/>
      <c r="AB337" s="305"/>
      <c r="AC337" s="305"/>
      <c r="AD337" s="305"/>
      <c r="AE337" s="305"/>
      <c r="AF337" s="305"/>
      <c r="AG337" s="305"/>
      <c r="AH337" s="305"/>
      <c r="AI337" s="305"/>
    </row>
    <row r="338" spans="1:35" s="24" customFormat="1" ht="15">
      <c r="A338" s="120"/>
      <c r="B338" s="111"/>
      <c r="C338" s="90"/>
      <c r="D338" s="90"/>
      <c r="E338" s="23"/>
      <c r="F338" s="305"/>
      <c r="G338" s="305"/>
      <c r="H338" s="305"/>
      <c r="I338" s="305"/>
      <c r="J338" s="305"/>
      <c r="K338" s="305"/>
      <c r="L338" s="305"/>
      <c r="M338" s="305"/>
      <c r="N338" s="305"/>
      <c r="O338" s="305"/>
      <c r="P338" s="305"/>
      <c r="Q338" s="305"/>
      <c r="R338" s="305"/>
      <c r="S338" s="305"/>
      <c r="T338" s="305"/>
      <c r="U338" s="305"/>
      <c r="V338" s="305"/>
      <c r="W338" s="305"/>
      <c r="X338" s="305"/>
      <c r="Y338" s="305"/>
      <c r="Z338" s="305"/>
      <c r="AA338" s="305"/>
      <c r="AB338" s="305"/>
      <c r="AC338" s="305"/>
      <c r="AD338" s="305"/>
      <c r="AE338" s="305"/>
      <c r="AF338" s="305"/>
      <c r="AG338" s="305"/>
      <c r="AH338" s="305"/>
      <c r="AI338" s="305"/>
    </row>
    <row r="339" spans="1:35" s="24" customFormat="1" ht="15">
      <c r="A339" s="120"/>
      <c r="B339" s="111"/>
      <c r="C339" s="90"/>
      <c r="D339" s="90"/>
      <c r="E339" s="23"/>
      <c r="F339" s="305"/>
      <c r="G339" s="305"/>
      <c r="H339" s="305"/>
      <c r="I339" s="305"/>
      <c r="J339" s="305"/>
      <c r="K339" s="305"/>
      <c r="L339" s="305"/>
      <c r="M339" s="305"/>
      <c r="N339" s="305"/>
      <c r="O339" s="305"/>
      <c r="P339" s="305"/>
      <c r="Q339" s="305"/>
      <c r="R339" s="305"/>
      <c r="S339" s="305"/>
      <c r="T339" s="305"/>
      <c r="U339" s="305"/>
      <c r="V339" s="305"/>
      <c r="W339" s="305"/>
      <c r="X339" s="305"/>
      <c r="Y339" s="305"/>
      <c r="Z339" s="305"/>
      <c r="AA339" s="305"/>
      <c r="AB339" s="305"/>
      <c r="AC339" s="305"/>
      <c r="AD339" s="305"/>
      <c r="AE339" s="305"/>
      <c r="AF339" s="305"/>
      <c r="AG339" s="305"/>
      <c r="AH339" s="305"/>
      <c r="AI339" s="305"/>
    </row>
    <row r="340" spans="1:35" s="24" customFormat="1" ht="15">
      <c r="A340" s="120"/>
      <c r="B340" s="111"/>
      <c r="C340" s="90"/>
      <c r="D340" s="90"/>
      <c r="E340" s="23"/>
      <c r="F340" s="305"/>
      <c r="G340" s="305"/>
      <c r="H340" s="305"/>
      <c r="I340" s="305"/>
      <c r="J340" s="305"/>
      <c r="K340" s="305"/>
      <c r="L340" s="305"/>
      <c r="M340" s="305"/>
      <c r="N340" s="305"/>
      <c r="O340" s="305"/>
      <c r="P340" s="305"/>
      <c r="Q340" s="305"/>
      <c r="R340" s="305"/>
      <c r="S340" s="305"/>
      <c r="T340" s="305"/>
      <c r="U340" s="305"/>
      <c r="V340" s="305"/>
      <c r="W340" s="305"/>
      <c r="X340" s="305"/>
      <c r="Y340" s="305"/>
      <c r="Z340" s="305"/>
      <c r="AA340" s="305"/>
      <c r="AB340" s="305"/>
      <c r="AC340" s="305"/>
      <c r="AD340" s="305"/>
      <c r="AE340" s="305"/>
      <c r="AF340" s="305"/>
      <c r="AG340" s="305"/>
      <c r="AH340" s="305"/>
      <c r="AI340" s="305"/>
    </row>
    <row r="341" spans="1:35" s="24" customFormat="1" ht="15">
      <c r="A341" s="120"/>
      <c r="B341" s="111"/>
      <c r="C341" s="90"/>
      <c r="D341" s="90"/>
      <c r="E341" s="23"/>
      <c r="F341" s="305"/>
      <c r="G341" s="305"/>
      <c r="H341" s="305"/>
      <c r="I341" s="305"/>
      <c r="J341" s="305"/>
      <c r="K341" s="305"/>
      <c r="L341" s="305"/>
      <c r="M341" s="305"/>
      <c r="N341" s="305"/>
      <c r="O341" s="305"/>
      <c r="P341" s="305"/>
      <c r="Q341" s="305"/>
      <c r="R341" s="305"/>
      <c r="S341" s="305"/>
      <c r="T341" s="305"/>
      <c r="U341" s="305"/>
      <c r="V341" s="305"/>
      <c r="W341" s="305"/>
      <c r="X341" s="305"/>
      <c r="Y341" s="305"/>
      <c r="Z341" s="305"/>
      <c r="AA341" s="305"/>
      <c r="AB341" s="305"/>
      <c r="AC341" s="305"/>
      <c r="AD341" s="305"/>
      <c r="AE341" s="305"/>
      <c r="AF341" s="305"/>
      <c r="AG341" s="305"/>
      <c r="AH341" s="305"/>
      <c r="AI341" s="305"/>
    </row>
    <row r="342" spans="1:35" s="24" customFormat="1" ht="15">
      <c r="A342" s="120"/>
      <c r="B342" s="111"/>
      <c r="C342" s="90"/>
      <c r="D342" s="90"/>
      <c r="E342" s="23"/>
      <c r="F342" s="305"/>
      <c r="G342" s="305"/>
      <c r="H342" s="305"/>
      <c r="I342" s="305"/>
      <c r="J342" s="305"/>
      <c r="K342" s="305"/>
      <c r="L342" s="305"/>
      <c r="M342" s="305"/>
      <c r="N342" s="305"/>
      <c r="O342" s="305"/>
      <c r="P342" s="305"/>
      <c r="Q342" s="305"/>
      <c r="R342" s="305"/>
      <c r="S342" s="305"/>
      <c r="T342" s="305"/>
      <c r="U342" s="305"/>
      <c r="V342" s="305"/>
      <c r="W342" s="305"/>
      <c r="X342" s="305"/>
      <c r="Y342" s="305"/>
      <c r="Z342" s="305"/>
      <c r="AA342" s="305"/>
      <c r="AB342" s="305"/>
      <c r="AC342" s="305"/>
      <c r="AD342" s="305"/>
      <c r="AE342" s="305"/>
      <c r="AF342" s="305"/>
      <c r="AG342" s="305"/>
      <c r="AH342" s="305"/>
      <c r="AI342" s="305"/>
    </row>
    <row r="343" spans="1:35" s="24" customFormat="1" ht="15">
      <c r="A343" s="120"/>
      <c r="B343" s="111"/>
      <c r="C343" s="90"/>
      <c r="D343" s="90"/>
      <c r="E343" s="23"/>
      <c r="F343" s="305"/>
      <c r="G343" s="305"/>
      <c r="H343" s="305"/>
      <c r="I343" s="305"/>
      <c r="J343" s="305"/>
      <c r="K343" s="305"/>
      <c r="L343" s="305"/>
      <c r="M343" s="305"/>
      <c r="N343" s="305"/>
      <c r="O343" s="305"/>
      <c r="P343" s="305"/>
      <c r="Q343" s="305"/>
      <c r="R343" s="305"/>
      <c r="S343" s="305"/>
      <c r="T343" s="305"/>
      <c r="U343" s="305"/>
      <c r="V343" s="305"/>
      <c r="W343" s="305"/>
      <c r="X343" s="305"/>
      <c r="Y343" s="305"/>
      <c r="Z343" s="305"/>
      <c r="AA343" s="305"/>
      <c r="AB343" s="305"/>
      <c r="AC343" s="305"/>
      <c r="AD343" s="305"/>
      <c r="AE343" s="305"/>
      <c r="AF343" s="305"/>
      <c r="AG343" s="305"/>
      <c r="AH343" s="305"/>
      <c r="AI343" s="305"/>
    </row>
    <row r="344" spans="1:35" s="24" customFormat="1" ht="15">
      <c r="A344" s="120"/>
      <c r="B344" s="111"/>
      <c r="C344" s="90"/>
      <c r="D344" s="90"/>
      <c r="E344" s="23"/>
      <c r="F344" s="305"/>
      <c r="G344" s="305"/>
      <c r="H344" s="305"/>
      <c r="I344" s="305"/>
      <c r="J344" s="305"/>
      <c r="K344" s="305"/>
      <c r="L344" s="305"/>
      <c r="M344" s="305"/>
      <c r="N344" s="305"/>
      <c r="O344" s="305"/>
      <c r="P344" s="305"/>
      <c r="Q344" s="305"/>
      <c r="R344" s="305"/>
      <c r="S344" s="305"/>
      <c r="T344" s="305"/>
      <c r="U344" s="305"/>
      <c r="V344" s="305"/>
      <c r="W344" s="305"/>
      <c r="X344" s="305"/>
      <c r="Y344" s="305"/>
      <c r="Z344" s="305"/>
      <c r="AA344" s="305"/>
      <c r="AB344" s="305"/>
      <c r="AC344" s="305"/>
      <c r="AD344" s="305"/>
      <c r="AE344" s="305"/>
      <c r="AF344" s="305"/>
      <c r="AG344" s="305"/>
      <c r="AH344" s="305"/>
      <c r="AI344" s="305"/>
    </row>
    <row r="345" spans="1:35" s="24" customFormat="1" ht="15">
      <c r="A345" s="120"/>
      <c r="B345" s="111"/>
      <c r="C345" s="90"/>
      <c r="D345" s="90"/>
      <c r="E345" s="23"/>
      <c r="F345" s="305"/>
      <c r="G345" s="305"/>
      <c r="H345" s="305"/>
      <c r="I345" s="305"/>
      <c r="J345" s="305"/>
      <c r="K345" s="305"/>
      <c r="L345" s="305"/>
      <c r="M345" s="305"/>
      <c r="N345" s="305"/>
      <c r="O345" s="305"/>
      <c r="P345" s="305"/>
      <c r="Q345" s="305"/>
      <c r="R345" s="305"/>
      <c r="S345" s="305"/>
      <c r="T345" s="305"/>
      <c r="U345" s="305"/>
      <c r="V345" s="305"/>
      <c r="W345" s="305"/>
      <c r="X345" s="305"/>
      <c r="Y345" s="305"/>
      <c r="Z345" s="305"/>
      <c r="AA345" s="305"/>
      <c r="AB345" s="305"/>
      <c r="AC345" s="305"/>
      <c r="AD345" s="305"/>
      <c r="AE345" s="305"/>
      <c r="AF345" s="305"/>
      <c r="AG345" s="305"/>
      <c r="AH345" s="305"/>
      <c r="AI345" s="305"/>
    </row>
    <row r="346" spans="1:35" s="24" customFormat="1" ht="15">
      <c r="A346" s="120"/>
      <c r="B346" s="111"/>
      <c r="C346" s="90"/>
      <c r="D346" s="90"/>
      <c r="E346" s="23"/>
      <c r="F346" s="305"/>
      <c r="G346" s="305"/>
      <c r="H346" s="305"/>
      <c r="I346" s="305"/>
      <c r="J346" s="305"/>
      <c r="K346" s="305"/>
      <c r="L346" s="305"/>
      <c r="M346" s="305"/>
      <c r="N346" s="305"/>
      <c r="O346" s="305"/>
      <c r="P346" s="305"/>
      <c r="Q346" s="305"/>
      <c r="R346" s="305"/>
      <c r="S346" s="305"/>
      <c r="T346" s="305"/>
      <c r="U346" s="305"/>
      <c r="V346" s="305"/>
      <c r="W346" s="305"/>
      <c r="X346" s="305"/>
      <c r="Y346" s="305"/>
      <c r="Z346" s="305"/>
      <c r="AA346" s="305"/>
      <c r="AB346" s="305"/>
      <c r="AC346" s="305"/>
      <c r="AD346" s="305"/>
      <c r="AE346" s="305"/>
      <c r="AF346" s="305"/>
      <c r="AG346" s="305"/>
      <c r="AH346" s="305"/>
      <c r="AI346" s="305"/>
    </row>
    <row r="347" spans="1:35" s="24" customFormat="1" ht="15">
      <c r="A347" s="120"/>
      <c r="B347" s="111"/>
      <c r="C347" s="90"/>
      <c r="D347" s="90"/>
      <c r="E347" s="23"/>
      <c r="F347" s="305"/>
      <c r="G347" s="305"/>
      <c r="H347" s="305"/>
      <c r="I347" s="305"/>
      <c r="J347" s="305"/>
      <c r="K347" s="305"/>
      <c r="L347" s="305"/>
      <c r="M347" s="305"/>
      <c r="N347" s="305"/>
      <c r="O347" s="305"/>
      <c r="P347" s="305"/>
      <c r="Q347" s="305"/>
      <c r="R347" s="305"/>
      <c r="S347" s="305"/>
      <c r="T347" s="305"/>
      <c r="U347" s="305"/>
      <c r="V347" s="305"/>
      <c r="W347" s="305"/>
      <c r="X347" s="305"/>
      <c r="Y347" s="305"/>
      <c r="Z347" s="305"/>
      <c r="AA347" s="305"/>
      <c r="AB347" s="305"/>
      <c r="AC347" s="305"/>
      <c r="AD347" s="305"/>
      <c r="AE347" s="305"/>
      <c r="AF347" s="305"/>
      <c r="AG347" s="305"/>
      <c r="AH347" s="305"/>
      <c r="AI347" s="305"/>
    </row>
    <row r="348" spans="1:35" s="24" customFormat="1" ht="15">
      <c r="A348" s="120"/>
      <c r="B348" s="111"/>
      <c r="C348" s="90"/>
      <c r="D348" s="90"/>
      <c r="E348" s="23"/>
      <c r="F348" s="305"/>
      <c r="G348" s="305"/>
      <c r="H348" s="305"/>
      <c r="I348" s="305"/>
      <c r="J348" s="305"/>
      <c r="K348" s="305"/>
      <c r="L348" s="305"/>
      <c r="M348" s="305"/>
      <c r="N348" s="305"/>
      <c r="O348" s="305"/>
      <c r="P348" s="305"/>
      <c r="Q348" s="305"/>
      <c r="R348" s="305"/>
      <c r="S348" s="305"/>
      <c r="T348" s="305"/>
      <c r="U348" s="305"/>
      <c r="V348" s="305"/>
      <c r="W348" s="305"/>
      <c r="X348" s="305"/>
      <c r="Y348" s="305"/>
      <c r="Z348" s="305"/>
      <c r="AA348" s="305"/>
      <c r="AB348" s="305"/>
      <c r="AC348" s="305"/>
      <c r="AD348" s="305"/>
      <c r="AE348" s="305"/>
      <c r="AF348" s="305"/>
      <c r="AG348" s="305"/>
      <c r="AH348" s="305"/>
      <c r="AI348" s="305"/>
    </row>
    <row r="349" spans="1:35" s="24" customFormat="1" ht="15">
      <c r="A349" s="120"/>
      <c r="B349" s="111"/>
      <c r="C349" s="90"/>
      <c r="D349" s="90"/>
      <c r="E349" s="23"/>
      <c r="F349" s="305"/>
      <c r="G349" s="305"/>
      <c r="H349" s="305"/>
      <c r="I349" s="305"/>
      <c r="J349" s="305"/>
      <c r="K349" s="305"/>
      <c r="L349" s="305"/>
      <c r="M349" s="305"/>
      <c r="N349" s="305"/>
      <c r="O349" s="305"/>
      <c r="P349" s="305"/>
      <c r="Q349" s="305"/>
      <c r="R349" s="305"/>
      <c r="S349" s="305"/>
      <c r="T349" s="305"/>
      <c r="U349" s="305"/>
      <c r="V349" s="305"/>
      <c r="W349" s="305"/>
      <c r="X349" s="305"/>
      <c r="Y349" s="305"/>
      <c r="Z349" s="305"/>
      <c r="AA349" s="305"/>
      <c r="AB349" s="305"/>
      <c r="AC349" s="305"/>
      <c r="AD349" s="305"/>
      <c r="AE349" s="305"/>
      <c r="AF349" s="305"/>
      <c r="AG349" s="305"/>
      <c r="AH349" s="305"/>
      <c r="AI349" s="305"/>
    </row>
    <row r="350" spans="1:35" s="24" customFormat="1" ht="15">
      <c r="A350" s="120"/>
      <c r="B350" s="111"/>
      <c r="C350" s="90"/>
      <c r="D350" s="90"/>
      <c r="E350" s="23"/>
      <c r="F350" s="305"/>
      <c r="G350" s="305"/>
      <c r="H350" s="305"/>
      <c r="I350" s="305"/>
      <c r="J350" s="305"/>
      <c r="K350" s="305"/>
      <c r="L350" s="305"/>
      <c r="M350" s="305"/>
      <c r="N350" s="305"/>
      <c r="O350" s="305"/>
      <c r="P350" s="305"/>
      <c r="Q350" s="305"/>
      <c r="R350" s="305"/>
      <c r="S350" s="305"/>
      <c r="T350" s="305"/>
      <c r="U350" s="305"/>
      <c r="V350" s="305"/>
      <c r="W350" s="305"/>
      <c r="X350" s="305"/>
      <c r="Y350" s="305"/>
      <c r="Z350" s="305"/>
      <c r="AA350" s="305"/>
      <c r="AB350" s="305"/>
      <c r="AC350" s="305"/>
      <c r="AD350" s="305"/>
      <c r="AE350" s="305"/>
      <c r="AF350" s="305"/>
      <c r="AG350" s="305"/>
      <c r="AH350" s="305"/>
      <c r="AI350" s="305"/>
    </row>
    <row r="351" spans="1:35" s="24" customFormat="1" ht="15">
      <c r="A351" s="120"/>
      <c r="B351" s="111"/>
      <c r="C351" s="90"/>
      <c r="D351" s="90"/>
      <c r="E351" s="23"/>
      <c r="F351" s="305"/>
      <c r="G351" s="305"/>
      <c r="H351" s="305"/>
      <c r="I351" s="305"/>
      <c r="J351" s="305"/>
      <c r="K351" s="305"/>
      <c r="L351" s="305"/>
      <c r="M351" s="305"/>
      <c r="N351" s="305"/>
      <c r="O351" s="305"/>
      <c r="P351" s="305"/>
      <c r="Q351" s="305"/>
      <c r="R351" s="305"/>
      <c r="S351" s="305"/>
      <c r="T351" s="305"/>
      <c r="U351" s="305"/>
      <c r="V351" s="305"/>
      <c r="W351" s="305"/>
      <c r="X351" s="305"/>
      <c r="Y351" s="305"/>
      <c r="Z351" s="305"/>
      <c r="AA351" s="305"/>
      <c r="AB351" s="305"/>
      <c r="AC351" s="305"/>
      <c r="AD351" s="305"/>
      <c r="AE351" s="305"/>
      <c r="AF351" s="305"/>
      <c r="AG351" s="305"/>
      <c r="AH351" s="305"/>
      <c r="AI351" s="305"/>
    </row>
    <row r="352" spans="1:35" s="24" customFormat="1" ht="15">
      <c r="A352" s="120"/>
      <c r="B352" s="111"/>
      <c r="C352" s="90"/>
      <c r="D352" s="90"/>
      <c r="E352" s="23"/>
      <c r="F352" s="305"/>
      <c r="G352" s="305"/>
      <c r="H352" s="305"/>
      <c r="I352" s="305"/>
      <c r="J352" s="305"/>
      <c r="K352" s="305"/>
      <c r="L352" s="305"/>
      <c r="M352" s="305"/>
      <c r="N352" s="305"/>
      <c r="O352" s="305"/>
      <c r="P352" s="305"/>
      <c r="Q352" s="305"/>
      <c r="R352" s="305"/>
      <c r="S352" s="305"/>
      <c r="T352" s="305"/>
      <c r="U352" s="305"/>
      <c r="V352" s="305"/>
      <c r="W352" s="305"/>
      <c r="X352" s="305"/>
      <c r="Y352" s="305"/>
      <c r="Z352" s="305"/>
      <c r="AA352" s="305"/>
      <c r="AB352" s="305"/>
      <c r="AC352" s="305"/>
      <c r="AD352" s="305"/>
      <c r="AE352" s="305"/>
      <c r="AF352" s="305"/>
      <c r="AG352" s="305"/>
      <c r="AH352" s="305"/>
      <c r="AI352" s="305"/>
    </row>
    <row r="353" spans="1:35" s="24" customFormat="1" ht="15">
      <c r="A353" s="120"/>
      <c r="B353" s="111"/>
      <c r="C353" s="90"/>
      <c r="D353" s="90"/>
      <c r="E353" s="23"/>
      <c r="F353" s="305"/>
      <c r="G353" s="305"/>
      <c r="H353" s="305"/>
      <c r="I353" s="305"/>
      <c r="J353" s="305"/>
      <c r="K353" s="305"/>
      <c r="L353" s="305"/>
      <c r="M353" s="305"/>
      <c r="N353" s="305"/>
      <c r="O353" s="305"/>
      <c r="P353" s="305"/>
      <c r="Q353" s="305"/>
      <c r="R353" s="305"/>
      <c r="S353" s="305"/>
      <c r="T353" s="305"/>
      <c r="U353" s="305"/>
      <c r="V353" s="305"/>
      <c r="W353" s="305"/>
      <c r="X353" s="305"/>
      <c r="Y353" s="305"/>
      <c r="Z353" s="305"/>
      <c r="AA353" s="305"/>
      <c r="AB353" s="305"/>
      <c r="AC353" s="305"/>
      <c r="AD353" s="305"/>
      <c r="AE353" s="305"/>
      <c r="AF353" s="305"/>
      <c r="AG353" s="305"/>
      <c r="AH353" s="305"/>
      <c r="AI353" s="305"/>
    </row>
    <row r="354" spans="1:35" s="24" customFormat="1" ht="15">
      <c r="A354" s="120"/>
      <c r="B354" s="111"/>
      <c r="C354" s="90"/>
      <c r="D354" s="90"/>
      <c r="E354" s="23"/>
      <c r="F354" s="305"/>
      <c r="G354" s="305"/>
      <c r="H354" s="305"/>
      <c r="I354" s="305"/>
      <c r="J354" s="305"/>
      <c r="K354" s="305"/>
      <c r="L354" s="305"/>
      <c r="M354" s="305"/>
      <c r="N354" s="305"/>
      <c r="O354" s="305"/>
      <c r="P354" s="305"/>
      <c r="Q354" s="305"/>
      <c r="R354" s="305"/>
      <c r="S354" s="305"/>
      <c r="T354" s="305"/>
      <c r="U354" s="305"/>
      <c r="V354" s="305"/>
      <c r="W354" s="305"/>
      <c r="X354" s="305"/>
      <c r="Y354" s="305"/>
      <c r="Z354" s="305"/>
      <c r="AA354" s="305"/>
      <c r="AB354" s="305"/>
      <c r="AC354" s="305"/>
      <c r="AD354" s="305"/>
      <c r="AE354" s="305"/>
      <c r="AF354" s="305"/>
      <c r="AG354" s="305"/>
      <c r="AH354" s="305"/>
      <c r="AI354" s="305"/>
    </row>
    <row r="355" spans="1:35" s="24" customFormat="1" ht="15">
      <c r="A355" s="120"/>
      <c r="B355" s="111"/>
      <c r="C355" s="90"/>
      <c r="D355" s="90"/>
      <c r="E355" s="23"/>
      <c r="F355" s="305"/>
      <c r="G355" s="305"/>
      <c r="H355" s="305"/>
      <c r="I355" s="305"/>
      <c r="J355" s="305"/>
      <c r="K355" s="305"/>
      <c r="L355" s="305"/>
      <c r="M355" s="305"/>
      <c r="N355" s="305"/>
      <c r="O355" s="305"/>
      <c r="P355" s="305"/>
      <c r="Q355" s="305"/>
      <c r="R355" s="305"/>
      <c r="S355" s="305"/>
      <c r="T355" s="305"/>
      <c r="U355" s="305"/>
      <c r="V355" s="305"/>
      <c r="W355" s="305"/>
      <c r="X355" s="305"/>
      <c r="Y355" s="305"/>
      <c r="Z355" s="305"/>
      <c r="AA355" s="305"/>
      <c r="AB355" s="305"/>
      <c r="AC355" s="305"/>
      <c r="AD355" s="305"/>
      <c r="AE355" s="305"/>
      <c r="AF355" s="305"/>
      <c r="AG355" s="305"/>
      <c r="AH355" s="305"/>
      <c r="AI355" s="305"/>
    </row>
    <row r="356" spans="1:35" s="24" customFormat="1" ht="15">
      <c r="A356" s="120"/>
      <c r="B356" s="111"/>
      <c r="C356" s="90"/>
      <c r="D356" s="90"/>
      <c r="E356" s="23"/>
      <c r="F356" s="305"/>
      <c r="G356" s="305"/>
      <c r="H356" s="305"/>
      <c r="I356" s="305"/>
      <c r="J356" s="305"/>
      <c r="K356" s="305"/>
      <c r="L356" s="305"/>
      <c r="M356" s="305"/>
      <c r="N356" s="305"/>
      <c r="O356" s="305"/>
      <c r="P356" s="305"/>
      <c r="Q356" s="305"/>
      <c r="R356" s="305"/>
      <c r="S356" s="305"/>
      <c r="T356" s="305"/>
      <c r="U356" s="305"/>
      <c r="V356" s="305"/>
      <c r="W356" s="305"/>
      <c r="X356" s="305"/>
      <c r="Y356" s="305"/>
      <c r="Z356" s="305"/>
      <c r="AA356" s="305"/>
      <c r="AB356" s="305"/>
      <c r="AC356" s="305"/>
      <c r="AD356" s="305"/>
      <c r="AE356" s="305"/>
      <c r="AF356" s="305"/>
      <c r="AG356" s="305"/>
      <c r="AH356" s="305"/>
      <c r="AI356" s="305"/>
    </row>
    <row r="357" spans="1:35" s="24" customFormat="1" ht="15">
      <c r="A357" s="120"/>
      <c r="B357" s="111"/>
      <c r="C357" s="90"/>
      <c r="D357" s="90"/>
      <c r="E357" s="23"/>
      <c r="F357" s="305"/>
      <c r="G357" s="305"/>
      <c r="H357" s="305"/>
      <c r="I357" s="305"/>
      <c r="J357" s="305"/>
      <c r="K357" s="305"/>
      <c r="L357" s="305"/>
      <c r="M357" s="305"/>
      <c r="N357" s="305"/>
      <c r="O357" s="305"/>
      <c r="P357" s="305"/>
      <c r="Q357" s="305"/>
      <c r="R357" s="305"/>
      <c r="S357" s="305"/>
      <c r="T357" s="305"/>
      <c r="U357" s="305"/>
      <c r="V357" s="305"/>
      <c r="W357" s="305"/>
      <c r="X357" s="305"/>
      <c r="Y357" s="305"/>
      <c r="Z357" s="305"/>
      <c r="AA357" s="305"/>
      <c r="AB357" s="305"/>
      <c r="AC357" s="305"/>
      <c r="AD357" s="305"/>
      <c r="AE357" s="305"/>
      <c r="AF357" s="305"/>
      <c r="AG357" s="305"/>
      <c r="AH357" s="305"/>
      <c r="AI357" s="305"/>
    </row>
    <row r="358" spans="1:35" s="24" customFormat="1" ht="15">
      <c r="A358" s="120"/>
      <c r="B358" s="111"/>
      <c r="C358" s="90"/>
      <c r="D358" s="90"/>
      <c r="E358" s="23"/>
      <c r="F358" s="305"/>
      <c r="G358" s="305"/>
      <c r="H358" s="305"/>
      <c r="I358" s="305"/>
      <c r="J358" s="305"/>
      <c r="K358" s="305"/>
      <c r="L358" s="305"/>
      <c r="M358" s="305"/>
      <c r="N358" s="305"/>
      <c r="O358" s="305"/>
      <c r="P358" s="305"/>
      <c r="Q358" s="305"/>
      <c r="R358" s="305"/>
      <c r="S358" s="305"/>
      <c r="T358" s="305"/>
      <c r="U358" s="305"/>
      <c r="V358" s="305"/>
      <c r="W358" s="305"/>
      <c r="X358" s="305"/>
      <c r="Y358" s="305"/>
      <c r="Z358" s="305"/>
      <c r="AA358" s="305"/>
      <c r="AB358" s="305"/>
      <c r="AC358" s="305"/>
      <c r="AD358" s="305"/>
      <c r="AE358" s="305"/>
      <c r="AF358" s="305"/>
      <c r="AG358" s="305"/>
      <c r="AH358" s="305"/>
      <c r="AI358" s="305"/>
    </row>
    <row r="359" spans="1:35" s="24" customFormat="1" ht="15">
      <c r="A359" s="120"/>
      <c r="B359" s="111"/>
      <c r="C359" s="90"/>
      <c r="D359" s="90"/>
      <c r="E359" s="23"/>
      <c r="F359" s="305"/>
      <c r="G359" s="305"/>
      <c r="H359" s="305"/>
      <c r="I359" s="305"/>
      <c r="J359" s="305"/>
      <c r="K359" s="305"/>
      <c r="L359" s="305"/>
      <c r="M359" s="305"/>
      <c r="N359" s="305"/>
      <c r="O359" s="305"/>
      <c r="P359" s="305"/>
      <c r="Q359" s="305"/>
      <c r="R359" s="305"/>
      <c r="S359" s="305"/>
      <c r="T359" s="305"/>
      <c r="U359" s="305"/>
      <c r="V359" s="305"/>
      <c r="W359" s="305"/>
      <c r="X359" s="305"/>
      <c r="Y359" s="305"/>
      <c r="Z359" s="305"/>
      <c r="AA359" s="305"/>
      <c r="AB359" s="305"/>
      <c r="AC359" s="305"/>
      <c r="AD359" s="305"/>
      <c r="AE359" s="305"/>
      <c r="AF359" s="305"/>
      <c r="AG359" s="305"/>
      <c r="AH359" s="305"/>
      <c r="AI359" s="305"/>
    </row>
    <row r="360" spans="1:35" s="24" customFormat="1" ht="15">
      <c r="A360" s="120"/>
      <c r="B360" s="111"/>
      <c r="C360" s="90"/>
      <c r="D360" s="90"/>
      <c r="E360" s="23"/>
      <c r="F360" s="305"/>
      <c r="G360" s="305"/>
      <c r="H360" s="305"/>
      <c r="I360" s="305"/>
      <c r="J360" s="305"/>
      <c r="K360" s="305"/>
      <c r="L360" s="305"/>
      <c r="M360" s="305"/>
      <c r="N360" s="305"/>
      <c r="O360" s="305"/>
      <c r="P360" s="305"/>
      <c r="Q360" s="305"/>
      <c r="R360" s="305"/>
      <c r="S360" s="305"/>
      <c r="T360" s="305"/>
      <c r="U360" s="305"/>
      <c r="V360" s="305"/>
      <c r="W360" s="305"/>
      <c r="X360" s="305"/>
      <c r="Y360" s="305"/>
      <c r="Z360" s="305"/>
      <c r="AA360" s="305"/>
      <c r="AB360" s="305"/>
      <c r="AC360" s="305"/>
      <c r="AD360" s="305"/>
      <c r="AE360" s="305"/>
      <c r="AF360" s="305"/>
      <c r="AG360" s="305"/>
      <c r="AH360" s="305"/>
      <c r="AI360" s="305"/>
    </row>
    <row r="361" spans="1:35" s="24" customFormat="1" ht="15">
      <c r="A361" s="120"/>
      <c r="B361" s="111"/>
      <c r="C361" s="90"/>
      <c r="D361" s="90"/>
      <c r="E361" s="23"/>
      <c r="F361" s="305"/>
      <c r="G361" s="305"/>
      <c r="H361" s="305"/>
      <c r="I361" s="305"/>
      <c r="J361" s="305"/>
      <c r="K361" s="305"/>
      <c r="L361" s="305"/>
      <c r="M361" s="305"/>
      <c r="N361" s="305"/>
      <c r="O361" s="305"/>
      <c r="P361" s="305"/>
      <c r="Q361" s="305"/>
      <c r="R361" s="305"/>
      <c r="S361" s="305"/>
      <c r="T361" s="305"/>
      <c r="U361" s="305"/>
      <c r="V361" s="305"/>
      <c r="W361" s="305"/>
      <c r="X361" s="305"/>
      <c r="Y361" s="305"/>
      <c r="Z361" s="305"/>
      <c r="AA361" s="305"/>
      <c r="AB361" s="305"/>
      <c r="AC361" s="305"/>
      <c r="AD361" s="305"/>
      <c r="AE361" s="305"/>
      <c r="AF361" s="305"/>
      <c r="AG361" s="305"/>
      <c r="AH361" s="305"/>
      <c r="AI361" s="305"/>
    </row>
    <row r="362" spans="1:35" s="24" customFormat="1" ht="15">
      <c r="A362" s="120"/>
      <c r="B362" s="111"/>
      <c r="C362" s="90"/>
      <c r="D362" s="90"/>
      <c r="E362" s="23"/>
      <c r="F362" s="305"/>
      <c r="G362" s="305"/>
      <c r="H362" s="305"/>
      <c r="I362" s="305"/>
      <c r="J362" s="305"/>
      <c r="K362" s="305"/>
      <c r="L362" s="305"/>
      <c r="M362" s="305"/>
      <c r="N362" s="305"/>
      <c r="O362" s="305"/>
      <c r="P362" s="305"/>
      <c r="Q362" s="305"/>
      <c r="R362" s="305"/>
      <c r="S362" s="305"/>
      <c r="T362" s="305"/>
      <c r="U362" s="305"/>
      <c r="V362" s="305"/>
      <c r="W362" s="305"/>
      <c r="X362" s="305"/>
      <c r="Y362" s="305"/>
      <c r="Z362" s="305"/>
      <c r="AA362" s="305"/>
      <c r="AB362" s="305"/>
      <c r="AC362" s="305"/>
      <c r="AD362" s="305"/>
      <c r="AE362" s="305"/>
      <c r="AF362" s="305"/>
      <c r="AG362" s="305"/>
      <c r="AH362" s="305"/>
      <c r="AI362" s="305"/>
    </row>
    <row r="363" spans="1:35" s="24" customFormat="1" ht="15">
      <c r="A363" s="120"/>
      <c r="B363" s="111"/>
      <c r="C363" s="90"/>
      <c r="D363" s="90"/>
      <c r="E363" s="23"/>
      <c r="F363" s="305"/>
      <c r="G363" s="305"/>
      <c r="H363" s="305"/>
      <c r="I363" s="305"/>
      <c r="J363" s="305"/>
      <c r="K363" s="305"/>
      <c r="L363" s="305"/>
      <c r="M363" s="305"/>
      <c r="N363" s="305"/>
      <c r="O363" s="305"/>
      <c r="P363" s="305"/>
      <c r="Q363" s="305"/>
      <c r="R363" s="305"/>
      <c r="S363" s="305"/>
      <c r="T363" s="305"/>
      <c r="U363" s="305"/>
      <c r="V363" s="305"/>
      <c r="W363" s="305"/>
      <c r="X363" s="305"/>
      <c r="Y363" s="305"/>
      <c r="Z363" s="305"/>
      <c r="AA363" s="305"/>
      <c r="AB363" s="305"/>
      <c r="AC363" s="305"/>
      <c r="AD363" s="305"/>
      <c r="AE363" s="305"/>
      <c r="AF363" s="305"/>
      <c r="AG363" s="305"/>
      <c r="AH363" s="305"/>
      <c r="AI363" s="305"/>
    </row>
    <row r="364" spans="1:35" s="24" customFormat="1" ht="15">
      <c r="A364" s="120"/>
      <c r="B364" s="111"/>
      <c r="C364" s="90"/>
      <c r="D364" s="90"/>
      <c r="E364" s="23"/>
      <c r="F364" s="305"/>
      <c r="G364" s="305"/>
      <c r="H364" s="305"/>
      <c r="I364" s="305"/>
      <c r="J364" s="305"/>
      <c r="K364" s="305"/>
      <c r="L364" s="305"/>
      <c r="M364" s="305"/>
      <c r="N364" s="305"/>
      <c r="O364" s="305"/>
      <c r="P364" s="305"/>
      <c r="Q364" s="305"/>
      <c r="R364" s="305"/>
      <c r="S364" s="305"/>
      <c r="T364" s="305"/>
      <c r="U364" s="305"/>
      <c r="V364" s="305"/>
      <c r="W364" s="305"/>
      <c r="X364" s="305"/>
      <c r="Y364" s="305"/>
      <c r="Z364" s="305"/>
      <c r="AA364" s="305"/>
      <c r="AB364" s="305"/>
      <c r="AC364" s="305"/>
      <c r="AD364" s="305"/>
      <c r="AE364" s="305"/>
      <c r="AF364" s="305"/>
      <c r="AG364" s="305"/>
      <c r="AH364" s="305"/>
      <c r="AI364" s="305"/>
    </row>
    <row r="365" spans="1:35" s="24" customFormat="1" ht="15">
      <c r="A365" s="120"/>
      <c r="B365" s="111"/>
      <c r="C365" s="90"/>
      <c r="D365" s="90"/>
      <c r="E365" s="23"/>
      <c r="F365" s="305"/>
      <c r="G365" s="305"/>
      <c r="H365" s="305"/>
      <c r="I365" s="305"/>
      <c r="J365" s="305"/>
      <c r="K365" s="305"/>
      <c r="L365" s="305"/>
      <c r="M365" s="305"/>
      <c r="N365" s="305"/>
      <c r="O365" s="305"/>
      <c r="P365" s="305"/>
      <c r="Q365" s="305"/>
      <c r="R365" s="305"/>
      <c r="S365" s="305"/>
      <c r="T365" s="305"/>
      <c r="U365" s="305"/>
      <c r="V365" s="305"/>
      <c r="W365" s="305"/>
      <c r="X365" s="305"/>
      <c r="Y365" s="305"/>
      <c r="Z365" s="305"/>
      <c r="AA365" s="305"/>
      <c r="AB365" s="305"/>
      <c r="AC365" s="305"/>
      <c r="AD365" s="305"/>
      <c r="AE365" s="305"/>
      <c r="AF365" s="305"/>
      <c r="AG365" s="305"/>
      <c r="AH365" s="305"/>
      <c r="AI365" s="305"/>
    </row>
    <row r="366" spans="1:35" s="24" customFormat="1" ht="15">
      <c r="A366" s="120"/>
      <c r="B366" s="111"/>
      <c r="C366" s="90"/>
      <c r="D366" s="90"/>
      <c r="E366" s="23"/>
      <c r="F366" s="305"/>
      <c r="G366" s="305"/>
      <c r="H366" s="305"/>
      <c r="I366" s="305"/>
      <c r="J366" s="305"/>
      <c r="K366" s="305"/>
      <c r="L366" s="305"/>
      <c r="M366" s="305"/>
      <c r="N366" s="305"/>
      <c r="O366" s="305"/>
      <c r="P366" s="305"/>
      <c r="Q366" s="305"/>
      <c r="R366" s="305"/>
      <c r="S366" s="305"/>
      <c r="T366" s="305"/>
      <c r="U366" s="305"/>
      <c r="V366" s="305"/>
      <c r="W366" s="305"/>
      <c r="X366" s="305"/>
      <c r="Y366" s="305"/>
      <c r="Z366" s="305"/>
      <c r="AA366" s="305"/>
      <c r="AB366" s="305"/>
      <c r="AC366" s="305"/>
      <c r="AD366" s="305"/>
      <c r="AE366" s="305"/>
      <c r="AF366" s="305"/>
      <c r="AG366" s="305"/>
      <c r="AH366" s="305"/>
      <c r="AI366" s="305"/>
    </row>
    <row r="367" spans="1:35" s="24" customFormat="1" ht="15">
      <c r="A367" s="120"/>
      <c r="B367" s="111"/>
      <c r="C367" s="90"/>
      <c r="D367" s="90"/>
      <c r="E367" s="23"/>
      <c r="F367" s="305"/>
      <c r="G367" s="305"/>
      <c r="H367" s="305"/>
      <c r="I367" s="305"/>
      <c r="J367" s="305"/>
      <c r="K367" s="305"/>
      <c r="L367" s="305"/>
      <c r="M367" s="305"/>
      <c r="N367" s="305"/>
      <c r="O367" s="305"/>
      <c r="P367" s="305"/>
      <c r="Q367" s="305"/>
      <c r="R367" s="305"/>
      <c r="S367" s="305"/>
      <c r="T367" s="305"/>
      <c r="U367" s="305"/>
      <c r="V367" s="305"/>
      <c r="W367" s="305"/>
      <c r="X367" s="305"/>
      <c r="Y367" s="305"/>
      <c r="Z367" s="305"/>
      <c r="AA367" s="305"/>
      <c r="AB367" s="305"/>
      <c r="AC367" s="305"/>
      <c r="AD367" s="305"/>
      <c r="AE367" s="305"/>
      <c r="AF367" s="305"/>
      <c r="AG367" s="305"/>
      <c r="AH367" s="305"/>
      <c r="AI367" s="305"/>
    </row>
    <row r="368" spans="1:35" s="24" customFormat="1" ht="15">
      <c r="A368" s="120"/>
      <c r="B368" s="111"/>
      <c r="C368" s="90"/>
      <c r="D368" s="90"/>
      <c r="E368" s="23"/>
      <c r="F368" s="305"/>
      <c r="G368" s="305"/>
      <c r="H368" s="305"/>
      <c r="I368" s="305"/>
      <c r="J368" s="305"/>
      <c r="K368" s="305"/>
      <c r="L368" s="305"/>
      <c r="M368" s="305"/>
      <c r="N368" s="305"/>
      <c r="O368" s="305"/>
      <c r="P368" s="305"/>
      <c r="Q368" s="305"/>
      <c r="R368" s="305"/>
      <c r="S368" s="305"/>
      <c r="T368" s="305"/>
      <c r="U368" s="305"/>
      <c r="V368" s="305"/>
      <c r="W368" s="305"/>
      <c r="X368" s="305"/>
      <c r="Y368" s="305"/>
      <c r="Z368" s="305"/>
      <c r="AA368" s="305"/>
      <c r="AB368" s="305"/>
      <c r="AC368" s="305"/>
      <c r="AD368" s="305"/>
      <c r="AE368" s="305"/>
      <c r="AF368" s="305"/>
      <c r="AG368" s="305"/>
      <c r="AH368" s="305"/>
      <c r="AI368" s="305"/>
    </row>
    <row r="369" spans="1:35" s="24" customFormat="1" ht="15">
      <c r="A369" s="120"/>
      <c r="B369" s="111"/>
      <c r="C369" s="90"/>
      <c r="D369" s="90"/>
      <c r="E369" s="23"/>
      <c r="F369" s="305"/>
      <c r="G369" s="305"/>
      <c r="H369" s="305"/>
      <c r="I369" s="305"/>
      <c r="J369" s="305"/>
      <c r="K369" s="305"/>
      <c r="L369" s="305"/>
      <c r="M369" s="305"/>
      <c r="N369" s="305"/>
      <c r="O369" s="305"/>
      <c r="P369" s="305"/>
      <c r="Q369" s="305"/>
      <c r="R369" s="305"/>
      <c r="S369" s="305"/>
      <c r="T369" s="305"/>
      <c r="U369" s="305"/>
      <c r="V369" s="305"/>
      <c r="W369" s="305"/>
      <c r="X369" s="305"/>
      <c r="Y369" s="305"/>
      <c r="Z369" s="305"/>
      <c r="AA369" s="305"/>
      <c r="AB369" s="305"/>
      <c r="AC369" s="305"/>
      <c r="AD369" s="305"/>
      <c r="AE369" s="305"/>
      <c r="AF369" s="305"/>
      <c r="AG369" s="305"/>
      <c r="AH369" s="305"/>
      <c r="AI369" s="305"/>
    </row>
    <row r="370" spans="1:35" s="24" customFormat="1" ht="15">
      <c r="A370" s="120"/>
      <c r="B370" s="111"/>
      <c r="C370" s="90"/>
      <c r="D370" s="90"/>
      <c r="E370" s="23"/>
      <c r="F370" s="305"/>
      <c r="G370" s="305"/>
      <c r="H370" s="305"/>
      <c r="I370" s="305"/>
      <c r="J370" s="305"/>
      <c r="K370" s="305"/>
      <c r="L370" s="305"/>
      <c r="M370" s="305"/>
      <c r="N370" s="305"/>
      <c r="O370" s="305"/>
      <c r="P370" s="305"/>
      <c r="Q370" s="305"/>
      <c r="R370" s="305"/>
      <c r="S370" s="305"/>
      <c r="T370" s="305"/>
      <c r="U370" s="305"/>
      <c r="V370" s="305"/>
      <c r="W370" s="305"/>
      <c r="X370" s="305"/>
      <c r="Y370" s="305"/>
      <c r="Z370" s="305"/>
      <c r="AA370" s="305"/>
      <c r="AB370" s="305"/>
      <c r="AC370" s="305"/>
      <c r="AD370" s="305"/>
      <c r="AE370" s="305"/>
      <c r="AF370" s="305"/>
      <c r="AG370" s="305"/>
      <c r="AH370" s="305"/>
      <c r="AI370" s="305"/>
    </row>
    <row r="371" spans="1:35" s="24" customFormat="1" ht="15">
      <c r="A371" s="120"/>
      <c r="B371" s="111"/>
      <c r="C371" s="90"/>
      <c r="D371" s="90"/>
      <c r="E371" s="23"/>
      <c r="F371" s="305"/>
      <c r="G371" s="305"/>
      <c r="H371" s="305"/>
      <c r="I371" s="305"/>
      <c r="J371" s="305"/>
      <c r="K371" s="305"/>
      <c r="L371" s="305"/>
      <c r="M371" s="305"/>
      <c r="N371" s="305"/>
      <c r="O371" s="305"/>
      <c r="P371" s="305"/>
      <c r="Q371" s="305"/>
      <c r="R371" s="305"/>
      <c r="S371" s="305"/>
      <c r="T371" s="305"/>
      <c r="U371" s="305"/>
      <c r="V371" s="305"/>
      <c r="W371" s="305"/>
      <c r="X371" s="305"/>
      <c r="Y371" s="305"/>
      <c r="Z371" s="305"/>
      <c r="AA371" s="305"/>
      <c r="AB371" s="305"/>
      <c r="AC371" s="305"/>
      <c r="AD371" s="305"/>
      <c r="AE371" s="305"/>
      <c r="AF371" s="305"/>
      <c r="AG371" s="305"/>
      <c r="AH371" s="305"/>
      <c r="AI371" s="305"/>
    </row>
    <row r="372" spans="1:35" s="24" customFormat="1" ht="15">
      <c r="A372" s="120"/>
      <c r="B372" s="111"/>
      <c r="C372" s="90"/>
      <c r="D372" s="90"/>
      <c r="E372" s="23"/>
      <c r="F372" s="305"/>
      <c r="G372" s="305"/>
      <c r="H372" s="305"/>
      <c r="I372" s="305"/>
      <c r="J372" s="305"/>
      <c r="K372" s="305"/>
      <c r="L372" s="305"/>
      <c r="M372" s="305"/>
      <c r="N372" s="305"/>
      <c r="O372" s="305"/>
      <c r="P372" s="305"/>
      <c r="Q372" s="305"/>
      <c r="R372" s="305"/>
      <c r="S372" s="305"/>
      <c r="T372" s="305"/>
      <c r="U372" s="305"/>
      <c r="V372" s="305"/>
      <c r="W372" s="305"/>
      <c r="X372" s="305"/>
      <c r="Y372" s="305"/>
      <c r="Z372" s="305"/>
      <c r="AA372" s="305"/>
      <c r="AB372" s="305"/>
      <c r="AC372" s="305"/>
      <c r="AD372" s="305"/>
      <c r="AE372" s="305"/>
      <c r="AF372" s="305"/>
      <c r="AG372" s="305"/>
      <c r="AH372" s="305"/>
      <c r="AI372" s="305"/>
    </row>
    <row r="373" spans="1:35" s="24" customFormat="1" ht="15">
      <c r="A373" s="120"/>
      <c r="B373" s="111"/>
      <c r="C373" s="90"/>
      <c r="D373" s="90"/>
      <c r="E373" s="23"/>
      <c r="F373" s="305"/>
      <c r="G373" s="305"/>
      <c r="H373" s="305"/>
      <c r="I373" s="305"/>
      <c r="J373" s="305"/>
      <c r="K373" s="305"/>
      <c r="L373" s="305"/>
      <c r="M373" s="305"/>
      <c r="N373" s="305"/>
      <c r="O373" s="305"/>
      <c r="P373" s="305"/>
      <c r="Q373" s="305"/>
      <c r="R373" s="305"/>
      <c r="S373" s="305"/>
      <c r="T373" s="305"/>
      <c r="U373" s="305"/>
      <c r="V373" s="305"/>
      <c r="W373" s="305"/>
      <c r="X373" s="305"/>
      <c r="Y373" s="305"/>
      <c r="Z373" s="305"/>
      <c r="AA373" s="305"/>
      <c r="AB373" s="305"/>
      <c r="AC373" s="305"/>
      <c r="AD373" s="305"/>
      <c r="AE373" s="305"/>
      <c r="AF373" s="305"/>
      <c r="AG373" s="305"/>
      <c r="AH373" s="305"/>
      <c r="AI373" s="305"/>
    </row>
    <row r="374" spans="1:35" s="24" customFormat="1" ht="15">
      <c r="A374" s="120"/>
      <c r="B374" s="111"/>
      <c r="C374" s="90"/>
      <c r="D374" s="90"/>
      <c r="E374" s="23"/>
      <c r="F374" s="305"/>
      <c r="G374" s="305"/>
      <c r="H374" s="305"/>
      <c r="I374" s="305"/>
      <c r="J374" s="305"/>
      <c r="K374" s="305"/>
      <c r="L374" s="305"/>
      <c r="M374" s="305"/>
      <c r="N374" s="305"/>
      <c r="O374" s="305"/>
      <c r="P374" s="305"/>
      <c r="Q374" s="305"/>
      <c r="R374" s="305"/>
      <c r="S374" s="305"/>
      <c r="T374" s="305"/>
      <c r="U374" s="305"/>
      <c r="V374" s="305"/>
      <c r="W374" s="305"/>
      <c r="X374" s="305"/>
      <c r="Y374" s="305"/>
      <c r="Z374" s="305"/>
      <c r="AA374" s="305"/>
      <c r="AB374" s="305"/>
      <c r="AC374" s="305"/>
      <c r="AD374" s="305"/>
      <c r="AE374" s="305"/>
      <c r="AF374" s="305"/>
      <c r="AG374" s="305"/>
      <c r="AH374" s="305"/>
      <c r="AI374" s="305"/>
    </row>
    <row r="375" spans="1:35" s="24" customFormat="1" ht="15">
      <c r="A375" s="120"/>
      <c r="B375" s="111"/>
      <c r="C375" s="90"/>
      <c r="D375" s="90"/>
      <c r="E375" s="23"/>
      <c r="F375" s="305"/>
      <c r="G375" s="305"/>
      <c r="H375" s="305"/>
      <c r="I375" s="305"/>
      <c r="J375" s="305"/>
      <c r="K375" s="305"/>
      <c r="L375" s="305"/>
      <c r="M375" s="305"/>
      <c r="N375" s="305"/>
      <c r="O375" s="305"/>
      <c r="P375" s="305"/>
      <c r="Q375" s="305"/>
      <c r="R375" s="305"/>
      <c r="S375" s="305"/>
      <c r="T375" s="305"/>
      <c r="U375" s="305"/>
      <c r="V375" s="305"/>
      <c r="W375" s="305"/>
      <c r="X375" s="305"/>
      <c r="Y375" s="305"/>
      <c r="Z375" s="305"/>
      <c r="AA375" s="305"/>
      <c r="AB375" s="305"/>
      <c r="AC375" s="305"/>
      <c r="AD375" s="305"/>
      <c r="AE375" s="305"/>
      <c r="AF375" s="305"/>
      <c r="AG375" s="305"/>
      <c r="AH375" s="305"/>
      <c r="AI375" s="305"/>
    </row>
    <row r="376" spans="1:35" s="24" customFormat="1" ht="15">
      <c r="A376" s="120"/>
      <c r="B376" s="111"/>
      <c r="C376" s="90"/>
      <c r="D376" s="90"/>
      <c r="E376" s="23"/>
      <c r="F376" s="305"/>
      <c r="G376" s="305"/>
      <c r="H376" s="305"/>
      <c r="I376" s="305"/>
      <c r="J376" s="305"/>
      <c r="K376" s="305"/>
      <c r="L376" s="305"/>
      <c r="M376" s="305"/>
      <c r="N376" s="305"/>
      <c r="O376" s="305"/>
      <c r="P376" s="305"/>
      <c r="Q376" s="305"/>
      <c r="R376" s="305"/>
      <c r="S376" s="305"/>
      <c r="T376" s="305"/>
      <c r="U376" s="305"/>
      <c r="V376" s="305"/>
      <c r="W376" s="305"/>
      <c r="X376" s="305"/>
      <c r="Y376" s="305"/>
      <c r="Z376" s="305"/>
      <c r="AA376" s="305"/>
      <c r="AB376" s="305"/>
      <c r="AC376" s="305"/>
      <c r="AD376" s="305"/>
      <c r="AE376" s="305"/>
      <c r="AF376" s="305"/>
      <c r="AG376" s="305"/>
      <c r="AH376" s="305"/>
      <c r="AI376" s="305"/>
    </row>
    <row r="377" spans="1:35" s="24" customFormat="1" ht="15">
      <c r="A377" s="120"/>
      <c r="B377" s="111"/>
      <c r="C377" s="90"/>
      <c r="D377" s="90"/>
      <c r="E377" s="23"/>
      <c r="F377" s="305"/>
      <c r="G377" s="305"/>
      <c r="H377" s="305"/>
      <c r="I377" s="305"/>
      <c r="J377" s="305"/>
      <c r="K377" s="305"/>
      <c r="L377" s="305"/>
      <c r="M377" s="305"/>
      <c r="N377" s="305"/>
      <c r="O377" s="305"/>
      <c r="P377" s="305"/>
      <c r="Q377" s="305"/>
      <c r="R377" s="305"/>
      <c r="S377" s="305"/>
      <c r="T377" s="305"/>
      <c r="U377" s="305"/>
      <c r="V377" s="305"/>
      <c r="W377" s="305"/>
      <c r="X377" s="305"/>
      <c r="Y377" s="305"/>
      <c r="Z377" s="305"/>
      <c r="AA377" s="305"/>
      <c r="AB377" s="305"/>
      <c r="AC377" s="305"/>
      <c r="AD377" s="305"/>
      <c r="AE377" s="305"/>
      <c r="AF377" s="305"/>
      <c r="AG377" s="305"/>
      <c r="AH377" s="305"/>
      <c r="AI377" s="305"/>
    </row>
    <row r="378" spans="1:35" s="24" customFormat="1" ht="15">
      <c r="A378" s="120"/>
      <c r="B378" s="111"/>
      <c r="C378" s="90"/>
      <c r="D378" s="90"/>
      <c r="E378" s="23"/>
      <c r="F378" s="305"/>
      <c r="G378" s="305"/>
      <c r="H378" s="305"/>
      <c r="I378" s="305"/>
      <c r="J378" s="305"/>
      <c r="K378" s="305"/>
      <c r="L378" s="305"/>
      <c r="M378" s="305"/>
      <c r="N378" s="305"/>
      <c r="O378" s="305"/>
      <c r="P378" s="305"/>
      <c r="Q378" s="305"/>
      <c r="R378" s="305"/>
      <c r="S378" s="305"/>
      <c r="T378" s="305"/>
      <c r="U378" s="305"/>
      <c r="V378" s="305"/>
      <c r="W378" s="305"/>
      <c r="X378" s="305"/>
      <c r="Y378" s="305"/>
      <c r="Z378" s="305"/>
      <c r="AA378" s="305"/>
      <c r="AB378" s="305"/>
      <c r="AC378" s="305"/>
      <c r="AD378" s="305"/>
      <c r="AE378" s="305"/>
      <c r="AF378" s="305"/>
      <c r="AG378" s="305"/>
      <c r="AH378" s="305"/>
      <c r="AI378" s="305"/>
    </row>
    <row r="379" spans="1:35" s="24" customFormat="1" ht="15">
      <c r="A379" s="120"/>
      <c r="B379" s="111"/>
      <c r="C379" s="90"/>
      <c r="D379" s="90"/>
      <c r="E379" s="23"/>
      <c r="F379" s="305"/>
      <c r="G379" s="305"/>
      <c r="H379" s="305"/>
      <c r="I379" s="305"/>
      <c r="J379" s="305"/>
      <c r="K379" s="305"/>
      <c r="L379" s="305"/>
      <c r="M379" s="305"/>
      <c r="N379" s="305"/>
      <c r="O379" s="305"/>
      <c r="P379" s="305"/>
      <c r="Q379" s="305"/>
      <c r="R379" s="305"/>
      <c r="S379" s="305"/>
      <c r="T379" s="305"/>
      <c r="U379" s="305"/>
      <c r="V379" s="305"/>
      <c r="W379" s="305"/>
      <c r="X379" s="305"/>
      <c r="Y379" s="305"/>
      <c r="Z379" s="305"/>
      <c r="AA379" s="305"/>
      <c r="AB379" s="305"/>
      <c r="AC379" s="305"/>
      <c r="AD379" s="305"/>
      <c r="AE379" s="305"/>
      <c r="AF379" s="305"/>
      <c r="AG379" s="305"/>
      <c r="AH379" s="305"/>
      <c r="AI379" s="305"/>
    </row>
    <row r="380" spans="1:35" s="24" customFormat="1" ht="15">
      <c r="A380" s="120"/>
      <c r="B380" s="111"/>
      <c r="C380" s="90"/>
      <c r="D380" s="90"/>
      <c r="E380" s="23"/>
      <c r="F380" s="305"/>
      <c r="G380" s="305"/>
      <c r="H380" s="305"/>
      <c r="I380" s="305"/>
      <c r="J380" s="305"/>
      <c r="K380" s="305"/>
      <c r="L380" s="305"/>
      <c r="M380" s="305"/>
      <c r="N380" s="305"/>
      <c r="O380" s="305"/>
      <c r="P380" s="305"/>
      <c r="Q380" s="305"/>
      <c r="R380" s="305"/>
      <c r="S380" s="305"/>
      <c r="T380" s="305"/>
      <c r="U380" s="305"/>
      <c r="V380" s="305"/>
      <c r="W380" s="305"/>
      <c r="X380" s="305"/>
      <c r="Y380" s="305"/>
      <c r="Z380" s="305"/>
      <c r="AA380" s="305"/>
      <c r="AB380" s="305"/>
      <c r="AC380" s="305"/>
      <c r="AD380" s="305"/>
      <c r="AE380" s="305"/>
      <c r="AF380" s="305"/>
      <c r="AG380" s="305"/>
      <c r="AH380" s="305"/>
      <c r="AI380" s="305"/>
    </row>
    <row r="381" spans="1:35" s="24" customFormat="1" ht="15">
      <c r="A381" s="120"/>
      <c r="B381" s="111"/>
      <c r="C381" s="90"/>
      <c r="D381" s="90"/>
      <c r="E381" s="23"/>
      <c r="F381" s="305"/>
      <c r="G381" s="305"/>
      <c r="H381" s="305"/>
      <c r="I381" s="305"/>
      <c r="J381" s="305"/>
      <c r="K381" s="305"/>
      <c r="L381" s="305"/>
      <c r="M381" s="305"/>
      <c r="N381" s="305"/>
      <c r="O381" s="305"/>
      <c r="P381" s="305"/>
      <c r="Q381" s="305"/>
      <c r="R381" s="305"/>
      <c r="S381" s="305"/>
      <c r="T381" s="305"/>
      <c r="U381" s="305"/>
      <c r="V381" s="305"/>
      <c r="W381" s="305"/>
      <c r="X381" s="305"/>
      <c r="Y381" s="305"/>
      <c r="Z381" s="305"/>
      <c r="AA381" s="305"/>
      <c r="AB381" s="305"/>
      <c r="AC381" s="305"/>
      <c r="AD381" s="305"/>
      <c r="AE381" s="305"/>
      <c r="AF381" s="305"/>
      <c r="AG381" s="305"/>
      <c r="AH381" s="305"/>
      <c r="AI381" s="305"/>
    </row>
    <row r="382" spans="1:35" s="24" customFormat="1" ht="15">
      <c r="A382" s="120"/>
      <c r="B382" s="111"/>
      <c r="C382" s="90"/>
      <c r="D382" s="90"/>
      <c r="E382" s="23"/>
      <c r="F382" s="305"/>
      <c r="G382" s="305"/>
      <c r="H382" s="305"/>
      <c r="I382" s="305"/>
      <c r="J382" s="305"/>
      <c r="K382" s="305"/>
      <c r="L382" s="305"/>
      <c r="M382" s="305"/>
      <c r="N382" s="305"/>
      <c r="O382" s="305"/>
      <c r="P382" s="305"/>
      <c r="Q382" s="305"/>
      <c r="R382" s="305"/>
      <c r="S382" s="305"/>
      <c r="T382" s="305"/>
      <c r="U382" s="305"/>
      <c r="V382" s="305"/>
      <c r="W382" s="305"/>
      <c r="X382" s="305"/>
      <c r="Y382" s="305"/>
      <c r="Z382" s="305"/>
      <c r="AA382" s="305"/>
      <c r="AB382" s="305"/>
      <c r="AC382" s="305"/>
      <c r="AD382" s="305"/>
      <c r="AE382" s="305"/>
      <c r="AF382" s="305"/>
      <c r="AG382" s="305"/>
      <c r="AH382" s="305"/>
      <c r="AI382" s="305"/>
    </row>
    <row r="383" spans="1:35" s="24" customFormat="1" ht="15">
      <c r="A383" s="120"/>
      <c r="B383" s="111"/>
      <c r="C383" s="90"/>
      <c r="D383" s="90"/>
      <c r="E383" s="23"/>
      <c r="F383" s="305"/>
      <c r="G383" s="305"/>
      <c r="H383" s="305"/>
      <c r="I383" s="305"/>
      <c r="J383" s="305"/>
      <c r="K383" s="305"/>
      <c r="L383" s="305"/>
      <c r="M383" s="305"/>
      <c r="N383" s="305"/>
      <c r="O383" s="305"/>
      <c r="P383" s="305"/>
      <c r="Q383" s="305"/>
      <c r="R383" s="305"/>
      <c r="S383" s="305"/>
      <c r="T383" s="305"/>
      <c r="U383" s="305"/>
      <c r="V383" s="305"/>
      <c r="W383" s="305"/>
      <c r="X383" s="305"/>
      <c r="Y383" s="305"/>
      <c r="Z383" s="305"/>
      <c r="AA383" s="305"/>
      <c r="AB383" s="305"/>
      <c r="AC383" s="305"/>
      <c r="AD383" s="305"/>
      <c r="AE383" s="305"/>
      <c r="AF383" s="305"/>
      <c r="AG383" s="305"/>
      <c r="AH383" s="305"/>
      <c r="AI383" s="305"/>
    </row>
    <row r="384" spans="1:35" s="24" customFormat="1" ht="15">
      <c r="A384" s="120"/>
      <c r="B384" s="111"/>
      <c r="C384" s="90"/>
      <c r="D384" s="90"/>
      <c r="E384" s="23"/>
      <c r="F384" s="305"/>
      <c r="G384" s="305"/>
      <c r="H384" s="305"/>
      <c r="I384" s="305"/>
      <c r="J384" s="305"/>
      <c r="K384" s="305"/>
      <c r="L384" s="305"/>
      <c r="M384" s="305"/>
      <c r="N384" s="305"/>
      <c r="O384" s="305"/>
      <c r="P384" s="305"/>
      <c r="Q384" s="305"/>
      <c r="R384" s="305"/>
      <c r="S384" s="305"/>
      <c r="T384" s="305"/>
      <c r="U384" s="305"/>
      <c r="V384" s="305"/>
      <c r="W384" s="305"/>
      <c r="X384" s="305"/>
      <c r="Y384" s="305"/>
      <c r="Z384" s="305"/>
      <c r="AA384" s="305"/>
      <c r="AB384" s="305"/>
      <c r="AC384" s="305"/>
      <c r="AD384" s="305"/>
      <c r="AE384" s="305"/>
      <c r="AF384" s="305"/>
      <c r="AG384" s="305"/>
      <c r="AH384" s="305"/>
      <c r="AI384" s="305"/>
    </row>
    <row r="385" spans="1:35" s="24" customFormat="1" ht="15">
      <c r="A385" s="120"/>
      <c r="B385" s="111"/>
      <c r="C385" s="90"/>
      <c r="D385" s="90"/>
      <c r="E385" s="23"/>
      <c r="F385" s="305"/>
      <c r="G385" s="305"/>
      <c r="H385" s="305"/>
      <c r="I385" s="305"/>
      <c r="J385" s="305"/>
      <c r="K385" s="305"/>
      <c r="L385" s="305"/>
      <c r="M385" s="305"/>
      <c r="N385" s="305"/>
      <c r="O385" s="305"/>
      <c r="P385" s="305"/>
      <c r="Q385" s="305"/>
      <c r="R385" s="305"/>
      <c r="S385" s="305"/>
      <c r="T385" s="305"/>
      <c r="U385" s="305"/>
      <c r="V385" s="305"/>
      <c r="W385" s="305"/>
      <c r="X385" s="305"/>
      <c r="Y385" s="305"/>
      <c r="Z385" s="305"/>
      <c r="AA385" s="305"/>
      <c r="AB385" s="305"/>
      <c r="AC385" s="305"/>
      <c r="AD385" s="305"/>
      <c r="AE385" s="305"/>
      <c r="AF385" s="305"/>
      <c r="AG385" s="305"/>
      <c r="AH385" s="305"/>
      <c r="AI385" s="305"/>
    </row>
    <row r="386" spans="1:35" s="24" customFormat="1" ht="15">
      <c r="A386" s="120"/>
      <c r="B386" s="111"/>
      <c r="C386" s="90"/>
      <c r="D386" s="90"/>
      <c r="E386" s="23"/>
      <c r="F386" s="305"/>
      <c r="G386" s="305"/>
      <c r="H386" s="305"/>
      <c r="I386" s="305"/>
      <c r="J386" s="305"/>
      <c r="K386" s="305"/>
      <c r="L386" s="305"/>
      <c r="M386" s="305"/>
      <c r="N386" s="305"/>
      <c r="O386" s="305"/>
      <c r="P386" s="305"/>
      <c r="Q386" s="305"/>
      <c r="R386" s="305"/>
      <c r="S386" s="305"/>
      <c r="T386" s="305"/>
      <c r="U386" s="305"/>
      <c r="V386" s="305"/>
      <c r="W386" s="305"/>
      <c r="X386" s="305"/>
      <c r="Y386" s="305"/>
      <c r="Z386" s="305"/>
      <c r="AA386" s="305"/>
      <c r="AB386" s="305"/>
      <c r="AC386" s="305"/>
      <c r="AD386" s="305"/>
      <c r="AE386" s="305"/>
      <c r="AF386" s="305"/>
      <c r="AG386" s="305"/>
      <c r="AH386" s="305"/>
      <c r="AI386" s="305"/>
    </row>
    <row r="387" spans="1:35" s="24" customFormat="1" ht="15">
      <c r="A387" s="120"/>
      <c r="B387" s="111"/>
      <c r="C387" s="90"/>
      <c r="D387" s="90"/>
      <c r="E387" s="23"/>
      <c r="F387" s="305"/>
      <c r="G387" s="305"/>
      <c r="H387" s="305"/>
      <c r="I387" s="305"/>
      <c r="J387" s="305"/>
      <c r="K387" s="305"/>
      <c r="L387" s="305"/>
      <c r="M387" s="305"/>
      <c r="N387" s="305"/>
      <c r="O387" s="305"/>
      <c r="P387" s="305"/>
      <c r="Q387" s="305"/>
      <c r="R387" s="305"/>
      <c r="S387" s="305"/>
      <c r="T387" s="305"/>
      <c r="U387" s="305"/>
      <c r="V387" s="305"/>
      <c r="W387" s="305"/>
      <c r="X387" s="305"/>
      <c r="Y387" s="305"/>
      <c r="Z387" s="305"/>
      <c r="AA387" s="305"/>
      <c r="AB387" s="305"/>
      <c r="AC387" s="305"/>
      <c r="AD387" s="305"/>
      <c r="AE387" s="305"/>
      <c r="AF387" s="305"/>
      <c r="AG387" s="305"/>
      <c r="AH387" s="305"/>
      <c r="AI387" s="305"/>
    </row>
    <row r="388" spans="1:35" s="24" customFormat="1" ht="15">
      <c r="A388" s="120"/>
      <c r="B388" s="111"/>
      <c r="C388" s="90"/>
      <c r="D388" s="90"/>
      <c r="E388" s="23"/>
      <c r="F388" s="305"/>
      <c r="G388" s="305"/>
      <c r="H388" s="305"/>
      <c r="I388" s="305"/>
      <c r="J388" s="305"/>
      <c r="K388" s="305"/>
      <c r="L388" s="305"/>
      <c r="M388" s="305"/>
      <c r="N388" s="305"/>
      <c r="O388" s="305"/>
      <c r="P388" s="305"/>
      <c r="Q388" s="305"/>
      <c r="R388" s="305"/>
      <c r="S388" s="305"/>
      <c r="T388" s="305"/>
      <c r="U388" s="305"/>
      <c r="V388" s="305"/>
      <c r="W388" s="305"/>
      <c r="X388" s="305"/>
      <c r="Y388" s="305"/>
      <c r="Z388" s="305"/>
      <c r="AA388" s="305"/>
      <c r="AB388" s="305"/>
      <c r="AC388" s="305"/>
      <c r="AD388" s="305"/>
      <c r="AE388" s="305"/>
      <c r="AF388" s="305"/>
      <c r="AG388" s="305"/>
      <c r="AH388" s="305"/>
      <c r="AI388" s="305"/>
    </row>
    <row r="389" spans="1:35" s="24" customFormat="1" ht="15">
      <c r="A389" s="120"/>
      <c r="B389" s="111"/>
      <c r="C389" s="90"/>
      <c r="D389" s="90"/>
      <c r="E389" s="23"/>
      <c r="F389" s="305"/>
      <c r="G389" s="305"/>
      <c r="H389" s="305"/>
      <c r="I389" s="305"/>
      <c r="J389" s="305"/>
      <c r="K389" s="305"/>
      <c r="L389" s="305"/>
      <c r="M389" s="305"/>
      <c r="N389" s="305"/>
      <c r="O389" s="305"/>
      <c r="P389" s="305"/>
      <c r="Q389" s="305"/>
      <c r="R389" s="305"/>
      <c r="S389" s="305"/>
      <c r="T389" s="305"/>
      <c r="U389" s="305"/>
      <c r="V389" s="305"/>
      <c r="W389" s="305"/>
      <c r="X389" s="305"/>
      <c r="Y389" s="305"/>
      <c r="Z389" s="305"/>
      <c r="AA389" s="305"/>
      <c r="AB389" s="305"/>
      <c r="AC389" s="305"/>
      <c r="AD389" s="305"/>
      <c r="AE389" s="305"/>
      <c r="AF389" s="305"/>
      <c r="AG389" s="305"/>
      <c r="AH389" s="305"/>
      <c r="AI389" s="305"/>
    </row>
    <row r="390" spans="1:35" s="24" customFormat="1" ht="15">
      <c r="A390" s="120"/>
      <c r="B390" s="111"/>
      <c r="C390" s="90"/>
      <c r="D390" s="90"/>
      <c r="E390" s="23"/>
      <c r="F390" s="305"/>
      <c r="G390" s="305"/>
      <c r="H390" s="305"/>
      <c r="I390" s="305"/>
      <c r="J390" s="305"/>
      <c r="K390" s="305"/>
      <c r="L390" s="305"/>
      <c r="M390" s="305"/>
      <c r="N390" s="305"/>
      <c r="O390" s="305"/>
      <c r="P390" s="305"/>
      <c r="Q390" s="305"/>
      <c r="R390" s="305"/>
      <c r="S390" s="305"/>
      <c r="T390" s="305"/>
      <c r="U390" s="305"/>
      <c r="V390" s="305"/>
      <c r="W390" s="305"/>
      <c r="X390" s="305"/>
      <c r="Y390" s="305"/>
      <c r="Z390" s="305"/>
      <c r="AA390" s="305"/>
      <c r="AB390" s="305"/>
      <c r="AC390" s="305"/>
      <c r="AD390" s="305"/>
      <c r="AE390" s="305"/>
      <c r="AF390" s="305"/>
      <c r="AG390" s="305"/>
      <c r="AH390" s="305"/>
      <c r="AI390" s="305"/>
    </row>
    <row r="391" spans="1:35" s="24" customFormat="1" ht="15">
      <c r="A391" s="120"/>
      <c r="B391" s="111"/>
      <c r="C391" s="90"/>
      <c r="D391" s="90"/>
      <c r="E391" s="23"/>
      <c r="F391" s="305"/>
      <c r="G391" s="305"/>
      <c r="H391" s="305"/>
      <c r="I391" s="305"/>
      <c r="J391" s="305"/>
      <c r="K391" s="305"/>
      <c r="L391" s="305"/>
      <c r="M391" s="305"/>
      <c r="N391" s="305"/>
      <c r="O391" s="305"/>
      <c r="P391" s="305"/>
      <c r="Q391" s="305"/>
      <c r="R391" s="305"/>
      <c r="S391" s="305"/>
      <c r="T391" s="305"/>
      <c r="U391" s="305"/>
      <c r="V391" s="305"/>
      <c r="W391" s="305"/>
      <c r="X391" s="305"/>
      <c r="Y391" s="305"/>
      <c r="Z391" s="305"/>
      <c r="AA391" s="305"/>
      <c r="AB391" s="305"/>
      <c r="AC391" s="305"/>
      <c r="AD391" s="305"/>
      <c r="AE391" s="305"/>
      <c r="AF391" s="305"/>
      <c r="AG391" s="305"/>
      <c r="AH391" s="305"/>
      <c r="AI391" s="305"/>
    </row>
    <row r="392" spans="1:35" s="24" customFormat="1" ht="15">
      <c r="A392" s="120"/>
      <c r="B392" s="111"/>
      <c r="C392" s="90"/>
      <c r="D392" s="90"/>
      <c r="E392" s="23"/>
      <c r="F392" s="305"/>
      <c r="G392" s="305"/>
      <c r="H392" s="305"/>
      <c r="I392" s="305"/>
      <c r="J392" s="305"/>
      <c r="K392" s="305"/>
      <c r="L392" s="305"/>
      <c r="M392" s="305"/>
      <c r="N392" s="305"/>
      <c r="O392" s="305"/>
      <c r="P392" s="305"/>
      <c r="Q392" s="305"/>
      <c r="R392" s="305"/>
      <c r="S392" s="305"/>
      <c r="T392" s="305"/>
      <c r="U392" s="305"/>
      <c r="V392" s="305"/>
      <c r="W392" s="305"/>
      <c r="X392" s="305"/>
      <c r="Y392" s="305"/>
      <c r="Z392" s="305"/>
      <c r="AA392" s="305"/>
      <c r="AB392" s="305"/>
      <c r="AC392" s="305"/>
      <c r="AD392" s="305"/>
      <c r="AE392" s="305"/>
      <c r="AF392" s="305"/>
      <c r="AG392" s="305"/>
      <c r="AH392" s="305"/>
      <c r="AI392" s="305"/>
    </row>
    <row r="393" spans="1:35" s="24" customFormat="1" ht="15">
      <c r="A393" s="120"/>
      <c r="B393" s="111"/>
      <c r="C393" s="90"/>
      <c r="D393" s="90"/>
      <c r="E393" s="23"/>
      <c r="F393" s="305"/>
      <c r="G393" s="305"/>
      <c r="H393" s="305"/>
      <c r="I393" s="305"/>
      <c r="J393" s="305"/>
      <c r="K393" s="305"/>
      <c r="L393" s="305"/>
      <c r="M393" s="305"/>
      <c r="N393" s="305"/>
      <c r="O393" s="305"/>
      <c r="P393" s="305"/>
      <c r="Q393" s="305"/>
      <c r="R393" s="305"/>
      <c r="S393" s="305"/>
      <c r="T393" s="305"/>
      <c r="U393" s="305"/>
      <c r="V393" s="305"/>
      <c r="W393" s="305"/>
      <c r="X393" s="305"/>
      <c r="Y393" s="305"/>
      <c r="Z393" s="305"/>
      <c r="AA393" s="305"/>
      <c r="AB393" s="305"/>
      <c r="AC393" s="305"/>
      <c r="AD393" s="305"/>
      <c r="AE393" s="305"/>
      <c r="AF393" s="305"/>
      <c r="AG393" s="305"/>
      <c r="AH393" s="305"/>
      <c r="AI393" s="305"/>
    </row>
    <row r="394" spans="1:35" s="24" customFormat="1" ht="15">
      <c r="A394" s="120"/>
      <c r="B394" s="111"/>
      <c r="C394" s="90"/>
      <c r="D394" s="90"/>
      <c r="E394" s="23"/>
      <c r="F394" s="305"/>
      <c r="G394" s="305"/>
      <c r="H394" s="305"/>
      <c r="I394" s="305"/>
      <c r="J394" s="305"/>
      <c r="K394" s="305"/>
      <c r="L394" s="305"/>
      <c r="M394" s="305"/>
      <c r="N394" s="305"/>
      <c r="O394" s="305"/>
      <c r="P394" s="305"/>
      <c r="Q394" s="305"/>
      <c r="R394" s="305"/>
      <c r="S394" s="305"/>
      <c r="T394" s="305"/>
      <c r="U394" s="305"/>
      <c r="V394" s="305"/>
      <c r="W394" s="305"/>
      <c r="X394" s="305"/>
      <c r="Y394" s="305"/>
      <c r="Z394" s="305"/>
      <c r="AA394" s="305"/>
      <c r="AB394" s="305"/>
      <c r="AC394" s="305"/>
      <c r="AD394" s="305"/>
      <c r="AE394" s="305"/>
      <c r="AF394" s="305"/>
      <c r="AG394" s="305"/>
      <c r="AH394" s="305"/>
      <c r="AI394" s="305"/>
    </row>
    <row r="395" spans="1:35" s="24" customFormat="1" ht="15">
      <c r="A395" s="120"/>
      <c r="B395" s="111"/>
      <c r="C395" s="90"/>
      <c r="D395" s="90"/>
      <c r="E395" s="23"/>
      <c r="F395" s="305"/>
      <c r="G395" s="305"/>
      <c r="H395" s="305"/>
      <c r="I395" s="305"/>
      <c r="J395" s="305"/>
      <c r="K395" s="305"/>
      <c r="L395" s="305"/>
      <c r="M395" s="305"/>
      <c r="N395" s="305"/>
      <c r="O395" s="305"/>
      <c r="P395" s="305"/>
      <c r="Q395" s="305"/>
      <c r="R395" s="305"/>
      <c r="S395" s="305"/>
      <c r="T395" s="305"/>
      <c r="U395" s="305"/>
      <c r="V395" s="305"/>
      <c r="W395" s="305"/>
      <c r="X395" s="305"/>
      <c r="Y395" s="305"/>
      <c r="Z395" s="305"/>
      <c r="AA395" s="305"/>
      <c r="AB395" s="305"/>
      <c r="AC395" s="305"/>
      <c r="AD395" s="305"/>
      <c r="AE395" s="305"/>
      <c r="AF395" s="305"/>
      <c r="AG395" s="305"/>
      <c r="AH395" s="305"/>
      <c r="AI395" s="305"/>
    </row>
    <row r="396" spans="1:35" s="24" customFormat="1" ht="15">
      <c r="A396" s="120"/>
      <c r="B396" s="111"/>
      <c r="C396" s="90"/>
      <c r="D396" s="90"/>
      <c r="E396" s="23"/>
      <c r="F396" s="305"/>
      <c r="G396" s="305"/>
      <c r="H396" s="305"/>
      <c r="I396" s="305"/>
      <c r="J396" s="305"/>
      <c r="K396" s="305"/>
      <c r="L396" s="305"/>
      <c r="M396" s="305"/>
      <c r="N396" s="305"/>
      <c r="O396" s="305"/>
      <c r="P396" s="305"/>
      <c r="Q396" s="305"/>
      <c r="R396" s="305"/>
      <c r="S396" s="305"/>
      <c r="T396" s="305"/>
      <c r="U396" s="305"/>
      <c r="V396" s="305"/>
      <c r="W396" s="305"/>
      <c r="X396" s="305"/>
      <c r="Y396" s="305"/>
      <c r="Z396" s="305"/>
      <c r="AA396" s="305"/>
      <c r="AB396" s="305"/>
      <c r="AC396" s="305"/>
      <c r="AD396" s="305"/>
      <c r="AE396" s="305"/>
      <c r="AF396" s="305"/>
      <c r="AG396" s="305"/>
      <c r="AH396" s="305"/>
      <c r="AI396" s="305"/>
    </row>
    <row r="397" spans="1:35" s="24" customFormat="1" ht="15">
      <c r="A397" s="120"/>
      <c r="B397" s="111"/>
      <c r="C397" s="90"/>
      <c r="D397" s="90"/>
      <c r="E397" s="23"/>
      <c r="F397" s="305"/>
      <c r="G397" s="305"/>
      <c r="H397" s="305"/>
      <c r="I397" s="305"/>
      <c r="J397" s="305"/>
      <c r="K397" s="305"/>
      <c r="L397" s="305"/>
      <c r="M397" s="305"/>
      <c r="N397" s="305"/>
      <c r="O397" s="305"/>
      <c r="P397" s="305"/>
      <c r="Q397" s="305"/>
      <c r="R397" s="305"/>
      <c r="S397" s="305"/>
      <c r="T397" s="305"/>
      <c r="U397" s="305"/>
      <c r="V397" s="305"/>
      <c r="W397" s="305"/>
      <c r="X397" s="305"/>
      <c r="Y397" s="305"/>
      <c r="Z397" s="305"/>
      <c r="AA397" s="305"/>
      <c r="AB397" s="305"/>
      <c r="AC397" s="305"/>
      <c r="AD397" s="305"/>
      <c r="AE397" s="305"/>
      <c r="AF397" s="305"/>
      <c r="AG397" s="305"/>
      <c r="AH397" s="305"/>
      <c r="AI397" s="305"/>
    </row>
    <row r="398" spans="1:35" s="24" customFormat="1" ht="15">
      <c r="A398" s="120"/>
      <c r="B398" s="111"/>
      <c r="C398" s="90"/>
      <c r="D398" s="90"/>
      <c r="E398" s="23"/>
      <c r="F398" s="305"/>
      <c r="G398" s="305"/>
      <c r="H398" s="305"/>
      <c r="I398" s="305"/>
      <c r="J398" s="305"/>
      <c r="K398" s="305"/>
      <c r="L398" s="305"/>
      <c r="M398" s="305"/>
      <c r="N398" s="305"/>
      <c r="O398" s="305"/>
      <c r="P398" s="305"/>
      <c r="Q398" s="305"/>
      <c r="R398" s="305"/>
      <c r="S398" s="305"/>
      <c r="T398" s="305"/>
      <c r="U398" s="305"/>
      <c r="V398" s="305"/>
      <c r="W398" s="305"/>
      <c r="X398" s="305"/>
      <c r="Y398" s="305"/>
      <c r="Z398" s="305"/>
      <c r="AA398" s="305"/>
      <c r="AB398" s="305"/>
      <c r="AC398" s="305"/>
      <c r="AD398" s="305"/>
      <c r="AE398" s="305"/>
      <c r="AF398" s="305"/>
      <c r="AG398" s="305"/>
      <c r="AH398" s="305"/>
      <c r="AI398" s="305"/>
    </row>
    <row r="399" spans="1:35" s="24" customFormat="1" ht="15">
      <c r="A399" s="120"/>
      <c r="B399" s="111"/>
      <c r="C399" s="90"/>
      <c r="D399" s="90"/>
      <c r="E399" s="23"/>
      <c r="F399" s="305"/>
      <c r="G399" s="305"/>
      <c r="H399" s="305"/>
      <c r="I399" s="305"/>
      <c r="J399" s="305"/>
      <c r="K399" s="305"/>
      <c r="L399" s="305"/>
      <c r="M399" s="305"/>
      <c r="N399" s="305"/>
      <c r="O399" s="305"/>
      <c r="P399" s="305"/>
      <c r="Q399" s="305"/>
      <c r="R399" s="305"/>
      <c r="S399" s="305"/>
      <c r="T399" s="305"/>
      <c r="U399" s="305"/>
      <c r="V399" s="305"/>
      <c r="W399" s="305"/>
      <c r="X399" s="305"/>
      <c r="Y399" s="305"/>
      <c r="Z399" s="305"/>
      <c r="AA399" s="305"/>
      <c r="AB399" s="305"/>
      <c r="AC399" s="305"/>
      <c r="AD399" s="305"/>
      <c r="AE399" s="305"/>
      <c r="AF399" s="305"/>
      <c r="AG399" s="305"/>
      <c r="AH399" s="305"/>
      <c r="AI399" s="305"/>
    </row>
    <row r="400" spans="1:35" s="24" customFormat="1" ht="15">
      <c r="A400" s="120"/>
      <c r="B400" s="111"/>
      <c r="C400" s="90"/>
      <c r="D400" s="90"/>
      <c r="E400" s="23"/>
      <c r="F400" s="305"/>
      <c r="G400" s="305"/>
      <c r="H400" s="305"/>
      <c r="I400" s="305"/>
      <c r="J400" s="305"/>
      <c r="K400" s="305"/>
      <c r="L400" s="305"/>
      <c r="M400" s="305"/>
      <c r="N400" s="305"/>
      <c r="O400" s="305"/>
      <c r="P400" s="305"/>
      <c r="Q400" s="305"/>
      <c r="R400" s="305"/>
      <c r="S400" s="305"/>
      <c r="T400" s="305"/>
      <c r="U400" s="305"/>
      <c r="V400" s="305"/>
      <c r="W400" s="305"/>
      <c r="X400" s="305"/>
      <c r="Y400" s="305"/>
      <c r="Z400" s="305"/>
      <c r="AA400" s="305"/>
      <c r="AB400" s="305"/>
      <c r="AC400" s="305"/>
      <c r="AD400" s="305"/>
      <c r="AE400" s="305"/>
      <c r="AF400" s="305"/>
      <c r="AG400" s="305"/>
      <c r="AH400" s="305"/>
      <c r="AI400" s="305"/>
    </row>
    <row r="401" spans="1:35" s="24" customFormat="1" ht="15">
      <c r="A401" s="120"/>
      <c r="B401" s="111"/>
      <c r="C401" s="90"/>
      <c r="D401" s="90"/>
      <c r="E401" s="23"/>
      <c r="F401" s="305"/>
      <c r="G401" s="305"/>
      <c r="H401" s="305"/>
      <c r="I401" s="305"/>
      <c r="J401" s="305"/>
      <c r="K401" s="305"/>
      <c r="L401" s="305"/>
      <c r="M401" s="305"/>
      <c r="N401" s="305"/>
      <c r="O401" s="305"/>
      <c r="P401" s="305"/>
      <c r="Q401" s="305"/>
      <c r="R401" s="305"/>
      <c r="S401" s="305"/>
      <c r="T401" s="305"/>
      <c r="U401" s="305"/>
      <c r="V401" s="305"/>
      <c r="W401" s="305"/>
      <c r="X401" s="305"/>
      <c r="Y401" s="305"/>
      <c r="Z401" s="305"/>
      <c r="AA401" s="305"/>
      <c r="AB401" s="305"/>
      <c r="AC401" s="305"/>
      <c r="AD401" s="305"/>
      <c r="AE401" s="305"/>
      <c r="AF401" s="305"/>
      <c r="AG401" s="305"/>
      <c r="AH401" s="305"/>
      <c r="AI401" s="305"/>
    </row>
    <row r="402" spans="1:35" s="24" customFormat="1" ht="15">
      <c r="A402" s="120"/>
      <c r="B402" s="111"/>
      <c r="C402" s="90"/>
      <c r="D402" s="90"/>
      <c r="E402" s="23"/>
      <c r="F402" s="305"/>
      <c r="G402" s="305"/>
      <c r="H402" s="305"/>
      <c r="I402" s="305"/>
      <c r="J402" s="305"/>
      <c r="K402" s="305"/>
      <c r="L402" s="305"/>
      <c r="M402" s="305"/>
      <c r="N402" s="305"/>
      <c r="O402" s="305"/>
      <c r="P402" s="305"/>
      <c r="Q402" s="305"/>
      <c r="R402" s="305"/>
      <c r="S402" s="305"/>
      <c r="T402" s="305"/>
      <c r="U402" s="305"/>
      <c r="V402" s="305"/>
      <c r="W402" s="305"/>
      <c r="X402" s="305"/>
      <c r="Y402" s="305"/>
      <c r="Z402" s="305"/>
      <c r="AA402" s="305"/>
      <c r="AB402" s="305"/>
      <c r="AC402" s="305"/>
      <c r="AD402" s="305"/>
      <c r="AE402" s="305"/>
      <c r="AF402" s="305"/>
      <c r="AG402" s="305"/>
      <c r="AH402" s="305"/>
      <c r="AI402" s="305"/>
    </row>
    <row r="403" spans="1:35" s="24" customFormat="1" ht="15">
      <c r="A403" s="120"/>
      <c r="B403" s="111"/>
      <c r="C403" s="90"/>
      <c r="D403" s="90"/>
      <c r="E403" s="23"/>
      <c r="F403" s="305"/>
      <c r="G403" s="305"/>
      <c r="H403" s="305"/>
      <c r="I403" s="305"/>
      <c r="J403" s="305"/>
      <c r="K403" s="305"/>
      <c r="L403" s="305"/>
      <c r="M403" s="305"/>
      <c r="N403" s="305"/>
      <c r="O403" s="305"/>
      <c r="P403" s="305"/>
      <c r="Q403" s="305"/>
      <c r="R403" s="305"/>
      <c r="S403" s="305"/>
      <c r="T403" s="305"/>
      <c r="U403" s="305"/>
      <c r="V403" s="305"/>
      <c r="W403" s="305"/>
      <c r="X403" s="305"/>
      <c r="Y403" s="305"/>
      <c r="Z403" s="305"/>
      <c r="AA403" s="305"/>
      <c r="AB403" s="305"/>
      <c r="AC403" s="305"/>
      <c r="AD403" s="305"/>
      <c r="AE403" s="305"/>
      <c r="AF403" s="305"/>
      <c r="AG403" s="305"/>
      <c r="AH403" s="305"/>
      <c r="AI403" s="305"/>
    </row>
    <row r="404" spans="1:35" s="24" customFormat="1" ht="15">
      <c r="A404" s="120"/>
      <c r="B404" s="111"/>
      <c r="C404" s="90"/>
      <c r="D404" s="90"/>
      <c r="E404" s="23"/>
      <c r="F404" s="305"/>
      <c r="G404" s="305"/>
      <c r="H404" s="305"/>
      <c r="I404" s="305"/>
      <c r="J404" s="305"/>
      <c r="K404" s="305"/>
      <c r="L404" s="305"/>
      <c r="M404" s="305"/>
      <c r="N404" s="305"/>
      <c r="O404" s="305"/>
      <c r="P404" s="305"/>
      <c r="Q404" s="305"/>
      <c r="R404" s="305"/>
      <c r="S404" s="305"/>
      <c r="T404" s="305"/>
      <c r="U404" s="305"/>
      <c r="V404" s="305"/>
      <c r="W404" s="305"/>
      <c r="X404" s="305"/>
      <c r="Y404" s="305"/>
      <c r="Z404" s="305"/>
      <c r="AA404" s="305"/>
      <c r="AB404" s="305"/>
      <c r="AC404" s="305"/>
      <c r="AD404" s="305"/>
      <c r="AE404" s="305"/>
      <c r="AF404" s="305"/>
      <c r="AG404" s="305"/>
      <c r="AH404" s="305"/>
      <c r="AI404" s="305"/>
    </row>
    <row r="405" spans="1:35" s="24" customFormat="1" ht="15">
      <c r="A405" s="120"/>
      <c r="B405" s="111"/>
      <c r="C405" s="90"/>
      <c r="D405" s="90"/>
      <c r="E405" s="23"/>
      <c r="F405" s="305"/>
      <c r="G405" s="305"/>
      <c r="H405" s="305"/>
      <c r="I405" s="305"/>
      <c r="J405" s="305"/>
      <c r="K405" s="305"/>
      <c r="L405" s="305"/>
      <c r="M405" s="305"/>
      <c r="N405" s="305"/>
      <c r="O405" s="305"/>
      <c r="P405" s="305"/>
      <c r="Q405" s="305"/>
      <c r="R405" s="305"/>
      <c r="S405" s="305"/>
      <c r="T405" s="305"/>
      <c r="U405" s="305"/>
      <c r="V405" s="305"/>
      <c r="W405" s="305"/>
      <c r="X405" s="305"/>
      <c r="Y405" s="305"/>
      <c r="Z405" s="305"/>
      <c r="AA405" s="305"/>
      <c r="AB405" s="305"/>
      <c r="AC405" s="305"/>
      <c r="AD405" s="305"/>
      <c r="AE405" s="305"/>
      <c r="AF405" s="305"/>
      <c r="AG405" s="305"/>
      <c r="AH405" s="305"/>
      <c r="AI405" s="305"/>
    </row>
    <row r="406" spans="1:35" s="24" customFormat="1" ht="15">
      <c r="A406" s="120"/>
      <c r="B406" s="111"/>
      <c r="C406" s="90"/>
      <c r="D406" s="90"/>
      <c r="E406" s="23"/>
      <c r="F406" s="305"/>
      <c r="G406" s="305"/>
      <c r="H406" s="305"/>
      <c r="I406" s="305"/>
      <c r="J406" s="305"/>
      <c r="K406" s="305"/>
      <c r="L406" s="305"/>
      <c r="M406" s="305"/>
      <c r="N406" s="305"/>
      <c r="O406" s="305"/>
      <c r="P406" s="305"/>
      <c r="Q406" s="305"/>
      <c r="R406" s="305"/>
      <c r="S406" s="305"/>
      <c r="T406" s="305"/>
      <c r="U406" s="305"/>
      <c r="V406" s="305"/>
      <c r="W406" s="305"/>
      <c r="X406" s="305"/>
      <c r="Y406" s="305"/>
      <c r="Z406" s="305"/>
      <c r="AA406" s="305"/>
      <c r="AB406" s="305"/>
      <c r="AC406" s="305"/>
      <c r="AD406" s="305"/>
      <c r="AE406" s="305"/>
      <c r="AF406" s="305"/>
      <c r="AG406" s="305"/>
      <c r="AH406" s="305"/>
      <c r="AI406" s="305"/>
    </row>
    <row r="407" spans="1:35" s="24" customFormat="1" ht="15">
      <c r="A407" s="120"/>
      <c r="B407" s="111"/>
      <c r="C407" s="90"/>
      <c r="D407" s="90"/>
      <c r="E407" s="23"/>
      <c r="F407" s="305"/>
      <c r="G407" s="305"/>
      <c r="H407" s="305"/>
      <c r="I407" s="305"/>
      <c r="J407" s="305"/>
      <c r="K407" s="305"/>
      <c r="L407" s="305"/>
      <c r="M407" s="305"/>
      <c r="N407" s="305"/>
      <c r="O407" s="305"/>
      <c r="P407" s="305"/>
      <c r="Q407" s="305"/>
      <c r="R407" s="305"/>
      <c r="S407" s="305"/>
      <c r="T407" s="305"/>
      <c r="U407" s="305"/>
      <c r="V407" s="305"/>
      <c r="W407" s="305"/>
      <c r="X407" s="305"/>
      <c r="Y407" s="305"/>
      <c r="Z407" s="305"/>
      <c r="AA407" s="305"/>
      <c r="AB407" s="305"/>
      <c r="AC407" s="305"/>
      <c r="AD407" s="305"/>
      <c r="AE407" s="305"/>
      <c r="AF407" s="305"/>
      <c r="AG407" s="305"/>
      <c r="AH407" s="305"/>
      <c r="AI407" s="305"/>
    </row>
    <row r="408" spans="1:35" s="24" customFormat="1" ht="15">
      <c r="A408" s="120"/>
      <c r="B408" s="111"/>
      <c r="C408" s="90"/>
      <c r="D408" s="90"/>
      <c r="E408" s="23"/>
      <c r="F408" s="305"/>
      <c r="G408" s="305"/>
      <c r="H408" s="305"/>
      <c r="I408" s="305"/>
      <c r="J408" s="305"/>
      <c r="K408" s="305"/>
      <c r="L408" s="305"/>
      <c r="M408" s="305"/>
      <c r="N408" s="305"/>
      <c r="O408" s="305"/>
      <c r="P408" s="305"/>
      <c r="Q408" s="305"/>
      <c r="R408" s="305"/>
      <c r="S408" s="305"/>
      <c r="T408" s="305"/>
      <c r="U408" s="305"/>
      <c r="V408" s="305"/>
      <c r="W408" s="305"/>
      <c r="X408" s="305"/>
      <c r="Y408" s="305"/>
      <c r="Z408" s="305"/>
      <c r="AA408" s="305"/>
      <c r="AB408" s="305"/>
      <c r="AC408" s="305"/>
      <c r="AD408" s="305"/>
      <c r="AE408" s="305"/>
      <c r="AF408" s="305"/>
      <c r="AG408" s="305"/>
      <c r="AH408" s="305"/>
      <c r="AI408" s="305"/>
    </row>
    <row r="409" spans="1:35" s="24" customFormat="1" ht="15">
      <c r="A409" s="120"/>
      <c r="B409" s="111"/>
      <c r="C409" s="90"/>
      <c r="D409" s="90"/>
      <c r="E409" s="23"/>
      <c r="F409" s="305"/>
      <c r="G409" s="305"/>
      <c r="H409" s="305"/>
      <c r="I409" s="305"/>
      <c r="J409" s="305"/>
      <c r="K409" s="305"/>
      <c r="L409" s="305"/>
      <c r="M409" s="305"/>
      <c r="N409" s="305"/>
      <c r="O409" s="305"/>
      <c r="P409" s="305"/>
      <c r="Q409" s="305"/>
      <c r="R409" s="305"/>
      <c r="S409" s="305"/>
      <c r="T409" s="305"/>
      <c r="U409" s="305"/>
      <c r="V409" s="305"/>
      <c r="W409" s="305"/>
      <c r="X409" s="305"/>
      <c r="Y409" s="305"/>
      <c r="Z409" s="305"/>
      <c r="AA409" s="305"/>
      <c r="AB409" s="305"/>
      <c r="AC409" s="305"/>
      <c r="AD409" s="305"/>
      <c r="AE409" s="305"/>
      <c r="AF409" s="305"/>
      <c r="AG409" s="305"/>
      <c r="AH409" s="305"/>
      <c r="AI409" s="305"/>
    </row>
    <row r="410" spans="1:35" s="24" customFormat="1" ht="15">
      <c r="A410" s="120"/>
      <c r="B410" s="111"/>
      <c r="C410" s="90"/>
      <c r="D410" s="90"/>
      <c r="E410" s="23"/>
      <c r="F410" s="305"/>
      <c r="G410" s="305"/>
      <c r="H410" s="305"/>
      <c r="I410" s="305"/>
      <c r="J410" s="305"/>
      <c r="K410" s="305"/>
      <c r="L410" s="305"/>
      <c r="M410" s="305"/>
      <c r="N410" s="305"/>
      <c r="O410" s="305"/>
      <c r="P410" s="305"/>
      <c r="Q410" s="305"/>
      <c r="R410" s="305"/>
      <c r="S410" s="305"/>
      <c r="T410" s="305"/>
      <c r="U410" s="305"/>
      <c r="V410" s="305"/>
      <c r="W410" s="305"/>
      <c r="X410" s="305"/>
      <c r="Y410" s="305"/>
      <c r="Z410" s="305"/>
      <c r="AA410" s="305"/>
      <c r="AB410" s="305"/>
      <c r="AC410" s="305"/>
      <c r="AD410" s="305"/>
      <c r="AE410" s="305"/>
      <c r="AF410" s="305"/>
      <c r="AG410" s="305"/>
      <c r="AH410" s="305"/>
      <c r="AI410" s="305"/>
    </row>
    <row r="411" spans="1:35" s="24" customFormat="1" ht="15">
      <c r="A411" s="120"/>
      <c r="B411" s="111"/>
      <c r="C411" s="90"/>
      <c r="D411" s="90"/>
      <c r="E411" s="23"/>
      <c r="F411" s="305"/>
      <c r="G411" s="305"/>
      <c r="H411" s="305"/>
      <c r="I411" s="305"/>
      <c r="J411" s="305"/>
      <c r="K411" s="305"/>
      <c r="L411" s="305"/>
      <c r="M411" s="305"/>
      <c r="N411" s="305"/>
      <c r="O411" s="305"/>
      <c r="P411" s="305"/>
      <c r="Q411" s="305"/>
      <c r="R411" s="305"/>
      <c r="S411" s="305"/>
      <c r="T411" s="305"/>
      <c r="U411" s="305"/>
      <c r="V411" s="305"/>
      <c r="W411" s="305"/>
      <c r="X411" s="305"/>
      <c r="Y411" s="305"/>
      <c r="Z411" s="305"/>
      <c r="AA411" s="305"/>
      <c r="AB411" s="305"/>
      <c r="AC411" s="305"/>
      <c r="AD411" s="305"/>
      <c r="AE411" s="305"/>
      <c r="AF411" s="305"/>
      <c r="AG411" s="305"/>
      <c r="AH411" s="305"/>
      <c r="AI411" s="305"/>
    </row>
    <row r="412" spans="1:35" s="24" customFormat="1" ht="15">
      <c r="A412" s="120"/>
      <c r="B412" s="111"/>
      <c r="C412" s="90"/>
      <c r="D412" s="90"/>
      <c r="E412" s="23"/>
      <c r="F412" s="305"/>
      <c r="G412" s="305"/>
      <c r="H412" s="305"/>
      <c r="I412" s="305"/>
      <c r="J412" s="305"/>
      <c r="K412" s="305"/>
      <c r="L412" s="305"/>
      <c r="M412" s="305"/>
      <c r="N412" s="305"/>
      <c r="O412" s="305"/>
      <c r="P412" s="305"/>
      <c r="Q412" s="305"/>
      <c r="R412" s="305"/>
      <c r="S412" s="305"/>
      <c r="T412" s="305"/>
      <c r="U412" s="305"/>
      <c r="V412" s="305"/>
      <c r="W412" s="305"/>
      <c r="X412" s="305"/>
      <c r="Y412" s="305"/>
      <c r="Z412" s="305"/>
      <c r="AA412" s="305"/>
      <c r="AB412" s="305"/>
      <c r="AC412" s="305"/>
      <c r="AD412" s="305"/>
      <c r="AE412" s="305"/>
      <c r="AF412" s="305"/>
      <c r="AG412" s="305"/>
      <c r="AH412" s="305"/>
      <c r="AI412" s="305"/>
    </row>
    <row r="413" spans="1:35" s="24" customFormat="1" ht="15">
      <c r="A413" s="120"/>
      <c r="B413" s="111"/>
      <c r="C413" s="90"/>
      <c r="D413" s="90"/>
      <c r="E413" s="23"/>
      <c r="F413" s="305"/>
      <c r="G413" s="305"/>
      <c r="H413" s="305"/>
      <c r="I413" s="305"/>
      <c r="J413" s="305"/>
      <c r="K413" s="305"/>
      <c r="L413" s="305"/>
      <c r="M413" s="305"/>
      <c r="N413" s="305"/>
      <c r="O413" s="305"/>
      <c r="P413" s="305"/>
      <c r="Q413" s="305"/>
      <c r="R413" s="305"/>
      <c r="S413" s="305"/>
      <c r="T413" s="305"/>
      <c r="U413" s="305"/>
      <c r="V413" s="305"/>
      <c r="W413" s="305"/>
      <c r="X413" s="305"/>
      <c r="Y413" s="305"/>
      <c r="Z413" s="305"/>
      <c r="AA413" s="305"/>
      <c r="AB413" s="305"/>
      <c r="AC413" s="305"/>
      <c r="AD413" s="305"/>
      <c r="AE413" s="305"/>
      <c r="AF413" s="305"/>
      <c r="AG413" s="305"/>
      <c r="AH413" s="305"/>
      <c r="AI413" s="305"/>
    </row>
    <row r="414" spans="1:35" s="24" customFormat="1" ht="15">
      <c r="A414" s="120"/>
      <c r="B414" s="111"/>
      <c r="C414" s="90"/>
      <c r="D414" s="90"/>
      <c r="E414" s="23"/>
      <c r="F414" s="305"/>
      <c r="G414" s="305"/>
      <c r="H414" s="305"/>
      <c r="I414" s="305"/>
      <c r="J414" s="305"/>
      <c r="K414" s="305"/>
      <c r="L414" s="305"/>
      <c r="M414" s="305"/>
      <c r="N414" s="305"/>
      <c r="O414" s="305"/>
      <c r="P414" s="305"/>
      <c r="Q414" s="305"/>
      <c r="R414" s="305"/>
      <c r="S414" s="305"/>
      <c r="T414" s="305"/>
      <c r="U414" s="305"/>
      <c r="V414" s="305"/>
      <c r="W414" s="305"/>
      <c r="X414" s="305"/>
      <c r="Y414" s="305"/>
      <c r="Z414" s="305"/>
      <c r="AA414" s="305"/>
      <c r="AB414" s="305"/>
      <c r="AC414" s="305"/>
      <c r="AD414" s="305"/>
      <c r="AE414" s="305"/>
      <c r="AF414" s="305"/>
      <c r="AG414" s="305"/>
      <c r="AH414" s="305"/>
      <c r="AI414" s="305"/>
    </row>
    <row r="415" spans="1:35" s="24" customFormat="1" ht="15">
      <c r="A415" s="120"/>
      <c r="B415" s="111"/>
      <c r="C415" s="90"/>
      <c r="D415" s="90"/>
      <c r="E415" s="23"/>
      <c r="F415" s="305"/>
      <c r="G415" s="305"/>
      <c r="H415" s="305"/>
      <c r="I415" s="305"/>
      <c r="J415" s="305"/>
      <c r="K415" s="305"/>
      <c r="L415" s="305"/>
      <c r="M415" s="305"/>
      <c r="N415" s="305"/>
      <c r="O415" s="305"/>
      <c r="P415" s="305"/>
      <c r="Q415" s="305"/>
      <c r="R415" s="305"/>
      <c r="S415" s="305"/>
      <c r="T415" s="305"/>
      <c r="U415" s="305"/>
      <c r="V415" s="305"/>
      <c r="W415" s="305"/>
      <c r="X415" s="305"/>
      <c r="Y415" s="305"/>
      <c r="Z415" s="305"/>
      <c r="AA415" s="305"/>
      <c r="AB415" s="305"/>
      <c r="AC415" s="305"/>
      <c r="AD415" s="305"/>
      <c r="AE415" s="305"/>
      <c r="AF415" s="305"/>
      <c r="AG415" s="305"/>
      <c r="AH415" s="305"/>
      <c r="AI415" s="305"/>
    </row>
    <row r="416" spans="1:35" s="24" customFormat="1" ht="15">
      <c r="A416" s="120"/>
      <c r="B416" s="111"/>
      <c r="C416" s="90"/>
      <c r="D416" s="90"/>
      <c r="E416" s="23"/>
      <c r="F416" s="305"/>
      <c r="G416" s="305"/>
      <c r="H416" s="305"/>
      <c r="I416" s="305"/>
      <c r="J416" s="305"/>
      <c r="K416" s="305"/>
      <c r="L416" s="305"/>
      <c r="M416" s="305"/>
      <c r="N416" s="305"/>
      <c r="O416" s="305"/>
      <c r="P416" s="305"/>
      <c r="Q416" s="305"/>
      <c r="R416" s="305"/>
      <c r="S416" s="305"/>
      <c r="T416" s="305"/>
      <c r="U416" s="305"/>
      <c r="V416" s="305"/>
      <c r="W416" s="305"/>
      <c r="X416" s="305"/>
      <c r="Y416" s="305"/>
      <c r="Z416" s="305"/>
      <c r="AA416" s="305"/>
      <c r="AB416" s="305"/>
      <c r="AC416" s="305"/>
      <c r="AD416" s="305"/>
      <c r="AE416" s="305"/>
      <c r="AF416" s="305"/>
      <c r="AG416" s="305"/>
      <c r="AH416" s="305"/>
      <c r="AI416" s="305"/>
    </row>
    <row r="417" spans="1:35" s="24" customFormat="1" ht="15">
      <c r="A417" s="120"/>
      <c r="B417" s="111"/>
      <c r="C417" s="90"/>
      <c r="D417" s="90"/>
      <c r="E417" s="23"/>
      <c r="F417" s="305"/>
      <c r="G417" s="305"/>
      <c r="H417" s="305"/>
      <c r="I417" s="305"/>
      <c r="J417" s="305"/>
      <c r="K417" s="305"/>
      <c r="L417" s="305"/>
      <c r="M417" s="305"/>
      <c r="N417" s="305"/>
      <c r="O417" s="305"/>
      <c r="P417" s="305"/>
      <c r="Q417" s="305"/>
      <c r="R417" s="305"/>
      <c r="S417" s="305"/>
      <c r="T417" s="305"/>
      <c r="U417" s="305"/>
      <c r="V417" s="305"/>
      <c r="W417" s="305"/>
      <c r="X417" s="305"/>
      <c r="Y417" s="305"/>
      <c r="Z417" s="305"/>
      <c r="AA417" s="305"/>
      <c r="AB417" s="305"/>
      <c r="AC417" s="305"/>
      <c r="AD417" s="305"/>
      <c r="AE417" s="305"/>
      <c r="AF417" s="305"/>
      <c r="AG417" s="305"/>
      <c r="AH417" s="305"/>
      <c r="AI417" s="305"/>
    </row>
    <row r="418" spans="1:35" s="24" customFormat="1" ht="15">
      <c r="A418" s="120"/>
      <c r="B418" s="111"/>
      <c r="C418" s="90"/>
      <c r="D418" s="90"/>
      <c r="E418" s="23"/>
      <c r="F418" s="305"/>
      <c r="G418" s="305"/>
      <c r="H418" s="305"/>
      <c r="I418" s="305"/>
      <c r="J418" s="305"/>
      <c r="K418" s="305"/>
      <c r="L418" s="305"/>
      <c r="M418" s="305"/>
      <c r="N418" s="305"/>
      <c r="O418" s="305"/>
      <c r="P418" s="305"/>
      <c r="Q418" s="305"/>
      <c r="R418" s="305"/>
      <c r="S418" s="305"/>
      <c r="T418" s="305"/>
      <c r="U418" s="305"/>
      <c r="V418" s="305"/>
      <c r="W418" s="305"/>
      <c r="X418" s="305"/>
      <c r="Y418" s="305"/>
      <c r="Z418" s="305"/>
      <c r="AA418" s="305"/>
      <c r="AB418" s="305"/>
      <c r="AC418" s="305"/>
      <c r="AD418" s="305"/>
      <c r="AE418" s="305"/>
      <c r="AF418" s="305"/>
      <c r="AG418" s="305"/>
      <c r="AH418" s="305"/>
      <c r="AI418" s="305"/>
    </row>
    <row r="419" spans="1:35" s="24" customFormat="1" ht="15">
      <c r="A419" s="120"/>
      <c r="B419" s="111"/>
      <c r="C419" s="90"/>
      <c r="D419" s="90"/>
      <c r="E419" s="23"/>
      <c r="F419" s="305"/>
      <c r="G419" s="305"/>
      <c r="H419" s="305"/>
      <c r="I419" s="305"/>
      <c r="J419" s="305"/>
      <c r="K419" s="305"/>
      <c r="L419" s="305"/>
      <c r="M419" s="305"/>
      <c r="N419" s="305"/>
      <c r="O419" s="305"/>
      <c r="P419" s="305"/>
      <c r="Q419" s="305"/>
      <c r="R419" s="305"/>
      <c r="S419" s="305"/>
      <c r="T419" s="305"/>
      <c r="U419" s="305"/>
      <c r="V419" s="305"/>
      <c r="W419" s="305"/>
      <c r="X419" s="305"/>
      <c r="Y419" s="305"/>
      <c r="Z419" s="305"/>
      <c r="AA419" s="305"/>
      <c r="AB419" s="305"/>
      <c r="AC419" s="305"/>
      <c r="AD419" s="305"/>
      <c r="AE419" s="305"/>
      <c r="AF419" s="305"/>
      <c r="AG419" s="305"/>
      <c r="AH419" s="305"/>
      <c r="AI419" s="305"/>
    </row>
    <row r="420" spans="1:35" s="24" customFormat="1" ht="15">
      <c r="A420" s="120"/>
      <c r="B420" s="111"/>
      <c r="C420" s="90"/>
      <c r="D420" s="90"/>
      <c r="E420" s="23"/>
      <c r="F420" s="305"/>
      <c r="G420" s="305"/>
      <c r="H420" s="305"/>
      <c r="I420" s="305"/>
      <c r="J420" s="305"/>
      <c r="K420" s="305"/>
      <c r="L420" s="305"/>
      <c r="M420" s="305"/>
      <c r="N420" s="305"/>
      <c r="O420" s="305"/>
      <c r="P420" s="305"/>
      <c r="Q420" s="305"/>
      <c r="R420" s="305"/>
      <c r="S420" s="305"/>
      <c r="T420" s="305"/>
      <c r="U420" s="305"/>
      <c r="V420" s="305"/>
      <c r="W420" s="305"/>
      <c r="X420" s="305"/>
      <c r="Y420" s="305"/>
      <c r="Z420" s="305"/>
      <c r="AA420" s="305"/>
      <c r="AB420" s="305"/>
      <c r="AC420" s="305"/>
      <c r="AD420" s="305"/>
      <c r="AE420" s="305"/>
      <c r="AF420" s="305"/>
      <c r="AG420" s="305"/>
      <c r="AH420" s="305"/>
      <c r="AI420" s="305"/>
    </row>
    <row r="421" spans="1:35" s="24" customFormat="1" ht="15">
      <c r="A421" s="120"/>
      <c r="B421" s="111"/>
      <c r="C421" s="90"/>
      <c r="D421" s="90"/>
      <c r="E421" s="23"/>
      <c r="F421" s="305"/>
      <c r="G421" s="305"/>
      <c r="H421" s="305"/>
      <c r="I421" s="305"/>
      <c r="J421" s="305"/>
      <c r="K421" s="305"/>
      <c r="L421" s="305"/>
      <c r="M421" s="305"/>
      <c r="N421" s="305"/>
      <c r="O421" s="305"/>
      <c r="P421" s="305"/>
      <c r="Q421" s="305"/>
      <c r="R421" s="305"/>
      <c r="S421" s="305"/>
      <c r="T421" s="305"/>
      <c r="U421" s="305"/>
      <c r="V421" s="305"/>
      <c r="W421" s="305"/>
      <c r="X421" s="305"/>
      <c r="Y421" s="305"/>
      <c r="Z421" s="305"/>
      <c r="AA421" s="305"/>
      <c r="AB421" s="305"/>
      <c r="AC421" s="305"/>
      <c r="AD421" s="305"/>
      <c r="AE421" s="305"/>
      <c r="AF421" s="305"/>
      <c r="AG421" s="305"/>
      <c r="AH421" s="305"/>
      <c r="AI421" s="305"/>
    </row>
    <row r="422" spans="1:35" s="24" customFormat="1" ht="15">
      <c r="A422" s="120"/>
      <c r="B422" s="111"/>
      <c r="C422" s="90"/>
      <c r="D422" s="90"/>
      <c r="E422" s="23"/>
      <c r="F422" s="305"/>
      <c r="G422" s="305"/>
      <c r="H422" s="305"/>
      <c r="I422" s="305"/>
      <c r="J422" s="305"/>
      <c r="K422" s="305"/>
      <c r="L422" s="305"/>
      <c r="M422" s="305"/>
      <c r="N422" s="305"/>
      <c r="O422" s="305"/>
      <c r="P422" s="305"/>
      <c r="Q422" s="305"/>
      <c r="R422" s="305"/>
      <c r="S422" s="305"/>
      <c r="T422" s="305"/>
      <c r="U422" s="305"/>
      <c r="V422" s="305"/>
      <c r="W422" s="305"/>
      <c r="X422" s="305"/>
      <c r="Y422" s="305"/>
      <c r="Z422" s="305"/>
      <c r="AA422" s="305"/>
      <c r="AB422" s="305"/>
      <c r="AC422" s="305"/>
      <c r="AD422" s="305"/>
      <c r="AE422" s="305"/>
      <c r="AF422" s="305"/>
      <c r="AG422" s="305"/>
      <c r="AH422" s="305"/>
      <c r="AI422" s="305"/>
    </row>
    <row r="423" spans="1:35" s="24" customFormat="1" ht="15">
      <c r="A423" s="120"/>
      <c r="B423" s="111"/>
      <c r="C423" s="90"/>
      <c r="D423" s="90"/>
      <c r="E423" s="23"/>
      <c r="F423" s="305"/>
      <c r="G423" s="305"/>
      <c r="H423" s="305"/>
      <c r="I423" s="305"/>
      <c r="J423" s="305"/>
      <c r="K423" s="305"/>
      <c r="L423" s="305"/>
      <c r="M423" s="305"/>
      <c r="N423" s="305"/>
      <c r="O423" s="305"/>
      <c r="P423" s="305"/>
      <c r="Q423" s="305"/>
      <c r="R423" s="305"/>
      <c r="S423" s="305"/>
      <c r="T423" s="305"/>
      <c r="U423" s="305"/>
      <c r="V423" s="305"/>
      <c r="W423" s="305"/>
      <c r="X423" s="305"/>
      <c r="Y423" s="305"/>
      <c r="Z423" s="305"/>
      <c r="AA423" s="305"/>
      <c r="AB423" s="305"/>
      <c r="AC423" s="305"/>
      <c r="AD423" s="305"/>
      <c r="AE423" s="305"/>
      <c r="AF423" s="305"/>
      <c r="AG423" s="305"/>
      <c r="AH423" s="305"/>
      <c r="AI423" s="305"/>
    </row>
    <row r="424" spans="1:35" s="24" customFormat="1" ht="15">
      <c r="A424" s="120"/>
      <c r="B424" s="111"/>
      <c r="C424" s="90"/>
      <c r="D424" s="90"/>
      <c r="E424" s="23"/>
      <c r="F424" s="305"/>
      <c r="G424" s="305"/>
      <c r="H424" s="305"/>
      <c r="I424" s="305"/>
      <c r="J424" s="305"/>
      <c r="K424" s="305"/>
      <c r="L424" s="305"/>
      <c r="M424" s="305"/>
      <c r="N424" s="305"/>
      <c r="O424" s="305"/>
      <c r="P424" s="305"/>
      <c r="Q424" s="305"/>
      <c r="R424" s="305"/>
      <c r="S424" s="305"/>
      <c r="T424" s="305"/>
      <c r="U424" s="305"/>
      <c r="V424" s="305"/>
      <c r="W424" s="305"/>
      <c r="X424" s="305"/>
      <c r="Y424" s="305"/>
      <c r="Z424" s="305"/>
      <c r="AA424" s="305"/>
      <c r="AB424" s="305"/>
      <c r="AC424" s="305"/>
      <c r="AD424" s="305"/>
      <c r="AE424" s="305"/>
      <c r="AF424" s="305"/>
      <c r="AG424" s="305"/>
      <c r="AH424" s="305"/>
      <c r="AI424" s="305"/>
    </row>
    <row r="425" spans="1:35" s="24" customFormat="1" ht="15">
      <c r="A425" s="120"/>
      <c r="B425" s="111"/>
      <c r="C425" s="90"/>
      <c r="D425" s="90"/>
      <c r="E425" s="23"/>
      <c r="F425" s="305"/>
      <c r="G425" s="305"/>
      <c r="H425" s="305"/>
      <c r="I425" s="305"/>
      <c r="J425" s="305"/>
      <c r="K425" s="305"/>
      <c r="L425" s="305"/>
      <c r="M425" s="305"/>
      <c r="N425" s="305"/>
      <c r="O425" s="305"/>
      <c r="P425" s="305"/>
      <c r="Q425" s="305"/>
      <c r="R425" s="305"/>
      <c r="S425" s="305"/>
      <c r="T425" s="305"/>
      <c r="U425" s="305"/>
      <c r="V425" s="305"/>
      <c r="W425" s="305"/>
      <c r="X425" s="305"/>
      <c r="Y425" s="305"/>
      <c r="Z425" s="305"/>
      <c r="AA425" s="305"/>
      <c r="AB425" s="305"/>
      <c r="AC425" s="305"/>
      <c r="AD425" s="305"/>
      <c r="AE425" s="305"/>
      <c r="AF425" s="305"/>
      <c r="AG425" s="305"/>
      <c r="AH425" s="305"/>
      <c r="AI425" s="305"/>
    </row>
    <row r="426" spans="1:35" s="24" customFormat="1" ht="15">
      <c r="A426" s="120"/>
      <c r="B426" s="111"/>
      <c r="C426" s="90"/>
      <c r="D426" s="90"/>
      <c r="E426" s="23"/>
      <c r="F426" s="305"/>
      <c r="G426" s="305"/>
      <c r="H426" s="305"/>
      <c r="I426" s="305"/>
      <c r="J426" s="305"/>
      <c r="K426" s="305"/>
      <c r="L426" s="305"/>
      <c r="M426" s="305"/>
      <c r="N426" s="305"/>
      <c r="O426" s="305"/>
      <c r="P426" s="305"/>
      <c r="Q426" s="305"/>
      <c r="R426" s="305"/>
      <c r="S426" s="305"/>
      <c r="T426" s="305"/>
      <c r="U426" s="305"/>
      <c r="V426" s="305"/>
      <c r="W426" s="305"/>
      <c r="X426" s="305"/>
      <c r="Y426" s="305"/>
      <c r="Z426" s="305"/>
      <c r="AA426" s="305"/>
      <c r="AB426" s="305"/>
      <c r="AC426" s="305"/>
      <c r="AD426" s="305"/>
      <c r="AE426" s="305"/>
      <c r="AF426" s="305"/>
      <c r="AG426" s="305"/>
      <c r="AH426" s="305"/>
      <c r="AI426" s="305"/>
    </row>
    <row r="427" spans="1:35" s="24" customFormat="1" ht="15">
      <c r="A427" s="120"/>
      <c r="B427" s="111"/>
      <c r="C427" s="90"/>
      <c r="D427" s="90"/>
      <c r="E427" s="23"/>
      <c r="F427" s="305"/>
      <c r="G427" s="305"/>
      <c r="H427" s="305"/>
      <c r="I427" s="305"/>
      <c r="J427" s="305"/>
      <c r="K427" s="305"/>
      <c r="L427" s="305"/>
      <c r="M427" s="305"/>
      <c r="N427" s="305"/>
      <c r="O427" s="305"/>
      <c r="P427" s="305"/>
      <c r="Q427" s="305"/>
      <c r="R427" s="305"/>
      <c r="S427" s="305"/>
      <c r="T427" s="305"/>
      <c r="U427" s="305"/>
      <c r="V427" s="305"/>
      <c r="W427" s="305"/>
      <c r="X427" s="305"/>
      <c r="Y427" s="305"/>
      <c r="Z427" s="305"/>
      <c r="AA427" s="305"/>
      <c r="AB427" s="305"/>
      <c r="AC427" s="305"/>
      <c r="AD427" s="305"/>
      <c r="AE427" s="305"/>
      <c r="AF427" s="305"/>
      <c r="AG427" s="305"/>
      <c r="AH427" s="305"/>
      <c r="AI427" s="305"/>
    </row>
    <row r="428" spans="1:35" s="24" customFormat="1" ht="15">
      <c r="A428" s="120"/>
      <c r="B428" s="111"/>
      <c r="C428" s="90"/>
      <c r="D428" s="90"/>
      <c r="E428" s="23"/>
      <c r="F428" s="305"/>
      <c r="G428" s="305"/>
      <c r="H428" s="305"/>
      <c r="I428" s="305"/>
      <c r="J428" s="305"/>
      <c r="K428" s="305"/>
      <c r="L428" s="305"/>
      <c r="M428" s="305"/>
      <c r="N428" s="305"/>
      <c r="O428" s="305"/>
      <c r="P428" s="305"/>
      <c r="Q428" s="305"/>
      <c r="R428" s="305"/>
      <c r="S428" s="305"/>
      <c r="T428" s="305"/>
      <c r="U428" s="305"/>
      <c r="V428" s="305"/>
      <c r="W428" s="305"/>
      <c r="X428" s="305"/>
      <c r="Y428" s="305"/>
      <c r="Z428" s="305"/>
      <c r="AA428" s="305"/>
      <c r="AB428" s="305"/>
      <c r="AC428" s="305"/>
      <c r="AD428" s="305"/>
      <c r="AE428" s="305"/>
      <c r="AF428" s="305"/>
      <c r="AG428" s="305"/>
      <c r="AH428" s="305"/>
      <c r="AI428" s="305"/>
    </row>
    <row r="429" spans="1:35" s="24" customFormat="1" ht="15">
      <c r="A429" s="120"/>
      <c r="B429" s="111"/>
      <c r="C429" s="90"/>
      <c r="D429" s="90"/>
      <c r="E429" s="23"/>
      <c r="F429" s="305"/>
      <c r="G429" s="305"/>
      <c r="H429" s="305"/>
      <c r="I429" s="305"/>
      <c r="J429" s="305"/>
      <c r="K429" s="305"/>
      <c r="L429" s="305"/>
      <c r="M429" s="305"/>
      <c r="N429" s="305"/>
      <c r="O429" s="305"/>
      <c r="P429" s="305"/>
      <c r="Q429" s="305"/>
      <c r="R429" s="305"/>
      <c r="S429" s="305"/>
      <c r="T429" s="305"/>
      <c r="U429" s="305"/>
      <c r="V429" s="305"/>
      <c r="W429" s="305"/>
      <c r="X429" s="305"/>
      <c r="Y429" s="305"/>
      <c r="Z429" s="305"/>
      <c r="AA429" s="305"/>
      <c r="AB429" s="305"/>
      <c r="AC429" s="305"/>
      <c r="AD429" s="305"/>
      <c r="AE429" s="305"/>
      <c r="AF429" s="305"/>
      <c r="AG429" s="305"/>
      <c r="AH429" s="305"/>
      <c r="AI429" s="305"/>
    </row>
    <row r="430" spans="1:35" s="24" customFormat="1" ht="15">
      <c r="A430" s="120"/>
      <c r="B430" s="111"/>
      <c r="C430" s="90"/>
      <c r="D430" s="90"/>
      <c r="E430" s="23"/>
      <c r="F430" s="305"/>
      <c r="G430" s="305"/>
      <c r="H430" s="305"/>
      <c r="I430" s="305"/>
      <c r="J430" s="305"/>
      <c r="K430" s="305"/>
      <c r="L430" s="305"/>
      <c r="M430" s="305"/>
      <c r="N430" s="305"/>
      <c r="O430" s="305"/>
      <c r="P430" s="305"/>
      <c r="Q430" s="305"/>
      <c r="R430" s="305"/>
      <c r="S430" s="305"/>
      <c r="T430" s="305"/>
      <c r="U430" s="305"/>
      <c r="V430" s="305"/>
      <c r="W430" s="305"/>
      <c r="X430" s="305"/>
      <c r="Y430" s="305"/>
      <c r="Z430" s="305"/>
      <c r="AA430" s="305"/>
      <c r="AB430" s="305"/>
      <c r="AC430" s="305"/>
      <c r="AD430" s="305"/>
      <c r="AE430" s="305"/>
      <c r="AF430" s="305"/>
      <c r="AG430" s="305"/>
      <c r="AH430" s="305"/>
      <c r="AI430" s="305"/>
    </row>
    <row r="431" spans="1:35" s="24" customFormat="1" ht="15">
      <c r="A431" s="120"/>
      <c r="B431" s="111"/>
      <c r="C431" s="90"/>
      <c r="D431" s="90"/>
      <c r="E431" s="23"/>
      <c r="F431" s="305"/>
      <c r="G431" s="305"/>
      <c r="H431" s="305"/>
      <c r="I431" s="305"/>
      <c r="J431" s="305"/>
      <c r="K431" s="305"/>
      <c r="L431" s="305"/>
      <c r="M431" s="305"/>
      <c r="N431" s="305"/>
      <c r="O431" s="305"/>
      <c r="P431" s="305"/>
      <c r="Q431" s="305"/>
      <c r="R431" s="305"/>
      <c r="S431" s="305"/>
      <c r="T431" s="305"/>
      <c r="U431" s="305"/>
      <c r="V431" s="305"/>
      <c r="W431" s="305"/>
      <c r="X431" s="305"/>
      <c r="Y431" s="305"/>
      <c r="Z431" s="305"/>
      <c r="AA431" s="305"/>
      <c r="AB431" s="305"/>
      <c r="AC431" s="305"/>
      <c r="AD431" s="305"/>
      <c r="AE431" s="305"/>
      <c r="AF431" s="305"/>
      <c r="AG431" s="305"/>
      <c r="AH431" s="305"/>
      <c r="AI431" s="305"/>
    </row>
    <row r="432" spans="1:35" s="24" customFormat="1" ht="15">
      <c r="A432" s="120"/>
      <c r="B432" s="111"/>
      <c r="C432" s="90"/>
      <c r="D432" s="90"/>
      <c r="E432" s="23"/>
      <c r="F432" s="305"/>
      <c r="G432" s="305"/>
      <c r="H432" s="305"/>
      <c r="I432" s="305"/>
      <c r="J432" s="305"/>
      <c r="K432" s="305"/>
      <c r="L432" s="305"/>
      <c r="M432" s="305"/>
      <c r="N432" s="305"/>
      <c r="O432" s="305"/>
      <c r="P432" s="305"/>
      <c r="Q432" s="305"/>
      <c r="R432" s="305"/>
      <c r="S432" s="305"/>
      <c r="T432" s="305"/>
      <c r="U432" s="305"/>
      <c r="V432" s="305"/>
      <c r="W432" s="305"/>
      <c r="X432" s="305"/>
      <c r="Y432" s="305"/>
      <c r="Z432" s="305"/>
      <c r="AA432" s="305"/>
      <c r="AB432" s="305"/>
      <c r="AC432" s="305"/>
      <c r="AD432" s="305"/>
      <c r="AE432" s="305"/>
      <c r="AF432" s="305"/>
      <c r="AG432" s="305"/>
      <c r="AH432" s="305"/>
      <c r="AI432" s="305"/>
    </row>
    <row r="433" spans="1:35" s="24" customFormat="1" ht="15">
      <c r="A433" s="120"/>
      <c r="B433" s="111"/>
      <c r="C433" s="90"/>
      <c r="D433" s="90"/>
      <c r="E433" s="23"/>
      <c r="F433" s="305"/>
      <c r="G433" s="305"/>
      <c r="H433" s="305"/>
      <c r="I433" s="305"/>
      <c r="J433" s="305"/>
      <c r="K433" s="305"/>
      <c r="L433" s="305"/>
      <c r="M433" s="305"/>
      <c r="N433" s="305"/>
      <c r="O433" s="305"/>
      <c r="P433" s="305"/>
      <c r="Q433" s="305"/>
      <c r="R433" s="305"/>
      <c r="S433" s="305"/>
      <c r="T433" s="305"/>
      <c r="U433" s="305"/>
      <c r="V433" s="305"/>
      <c r="W433" s="305"/>
      <c r="X433" s="305"/>
      <c r="Y433" s="305"/>
      <c r="Z433" s="305"/>
      <c r="AA433" s="305"/>
      <c r="AB433" s="305"/>
      <c r="AC433" s="305"/>
      <c r="AD433" s="305"/>
      <c r="AE433" s="305"/>
      <c r="AF433" s="305"/>
      <c r="AG433" s="305"/>
      <c r="AH433" s="305"/>
      <c r="AI433" s="305"/>
    </row>
    <row r="434" spans="1:35" s="24" customFormat="1" ht="15">
      <c r="A434" s="120"/>
      <c r="B434" s="111"/>
      <c r="C434" s="90"/>
      <c r="D434" s="90"/>
      <c r="E434" s="23"/>
      <c r="F434" s="305"/>
      <c r="G434" s="305"/>
      <c r="H434" s="305"/>
      <c r="I434" s="305"/>
      <c r="J434" s="305"/>
      <c r="K434" s="305"/>
      <c r="L434" s="305"/>
      <c r="M434" s="305"/>
      <c r="N434" s="305"/>
      <c r="O434" s="305"/>
      <c r="P434" s="305"/>
      <c r="Q434" s="305"/>
      <c r="R434" s="305"/>
      <c r="S434" s="305"/>
      <c r="T434" s="305"/>
      <c r="U434" s="305"/>
      <c r="V434" s="305"/>
      <c r="W434" s="305"/>
      <c r="X434" s="305"/>
      <c r="Y434" s="305"/>
      <c r="Z434" s="305"/>
      <c r="AA434" s="305"/>
      <c r="AB434" s="305"/>
      <c r="AC434" s="305"/>
      <c r="AD434" s="305"/>
      <c r="AE434" s="305"/>
      <c r="AF434" s="305"/>
      <c r="AG434" s="305"/>
      <c r="AH434" s="305"/>
      <c r="AI434" s="305"/>
    </row>
    <row r="435" spans="1:35" s="24" customFormat="1" ht="15">
      <c r="A435" s="120"/>
      <c r="B435" s="111"/>
      <c r="C435" s="90"/>
      <c r="D435" s="90"/>
      <c r="E435" s="23"/>
      <c r="F435" s="305"/>
      <c r="G435" s="305"/>
      <c r="H435" s="305"/>
      <c r="I435" s="305"/>
      <c r="J435" s="305"/>
      <c r="K435" s="305"/>
      <c r="L435" s="305"/>
      <c r="M435" s="305"/>
      <c r="N435" s="305"/>
      <c r="O435" s="305"/>
      <c r="P435" s="305"/>
      <c r="Q435" s="305"/>
      <c r="R435" s="305"/>
      <c r="S435" s="305"/>
      <c r="T435" s="305"/>
      <c r="U435" s="305"/>
      <c r="V435" s="305"/>
      <c r="W435" s="305"/>
      <c r="X435" s="305"/>
      <c r="Y435" s="305"/>
      <c r="Z435" s="305"/>
      <c r="AA435" s="305"/>
      <c r="AB435" s="305"/>
      <c r="AC435" s="305"/>
      <c r="AD435" s="305"/>
      <c r="AE435" s="305"/>
      <c r="AF435" s="305"/>
      <c r="AG435" s="305"/>
      <c r="AH435" s="305"/>
      <c r="AI435" s="305"/>
    </row>
    <row r="436" spans="1:35" s="24" customFormat="1" ht="15">
      <c r="A436" s="120"/>
      <c r="B436" s="111"/>
      <c r="C436" s="90"/>
      <c r="D436" s="90"/>
      <c r="E436" s="23"/>
      <c r="F436" s="305"/>
      <c r="G436" s="305"/>
      <c r="H436" s="305"/>
      <c r="I436" s="305"/>
      <c r="J436" s="305"/>
      <c r="K436" s="305"/>
      <c r="L436" s="305"/>
      <c r="M436" s="305"/>
      <c r="N436" s="305"/>
      <c r="O436" s="305"/>
      <c r="P436" s="305"/>
      <c r="Q436" s="305"/>
      <c r="R436" s="305"/>
      <c r="S436" s="305"/>
      <c r="T436" s="305"/>
      <c r="U436" s="305"/>
      <c r="V436" s="305"/>
      <c r="W436" s="305"/>
      <c r="X436" s="305"/>
      <c r="Y436" s="305"/>
      <c r="Z436" s="305"/>
      <c r="AA436" s="305"/>
      <c r="AB436" s="305"/>
      <c r="AC436" s="305"/>
      <c r="AD436" s="305"/>
      <c r="AE436" s="305"/>
      <c r="AF436" s="305"/>
      <c r="AG436" s="305"/>
      <c r="AH436" s="305"/>
      <c r="AI436" s="305"/>
    </row>
    <row r="437" spans="1:35" s="24" customFormat="1" ht="15">
      <c r="A437" s="120"/>
      <c r="B437" s="111"/>
      <c r="C437" s="90"/>
      <c r="D437" s="90"/>
      <c r="E437" s="23"/>
      <c r="F437" s="305"/>
      <c r="G437" s="305"/>
      <c r="H437" s="305"/>
      <c r="I437" s="305"/>
      <c r="J437" s="305"/>
      <c r="K437" s="305"/>
      <c r="L437" s="305"/>
      <c r="M437" s="305"/>
      <c r="N437" s="305"/>
      <c r="O437" s="305"/>
      <c r="P437" s="305"/>
      <c r="Q437" s="305"/>
      <c r="R437" s="305"/>
      <c r="S437" s="305"/>
      <c r="T437" s="305"/>
      <c r="U437" s="305"/>
      <c r="V437" s="305"/>
      <c r="W437" s="305"/>
      <c r="X437" s="305"/>
      <c r="Y437" s="305"/>
      <c r="Z437" s="305"/>
      <c r="AA437" s="305"/>
      <c r="AB437" s="305"/>
      <c r="AC437" s="305"/>
      <c r="AD437" s="305"/>
      <c r="AE437" s="305"/>
      <c r="AF437" s="305"/>
      <c r="AG437" s="305"/>
      <c r="AH437" s="305"/>
      <c r="AI437" s="305"/>
    </row>
    <row r="438" spans="1:35" s="24" customFormat="1" ht="15">
      <c r="A438" s="120"/>
      <c r="B438" s="111"/>
      <c r="C438" s="90"/>
      <c r="D438" s="90"/>
      <c r="E438" s="23"/>
      <c r="F438" s="305"/>
      <c r="G438" s="305"/>
      <c r="H438" s="305"/>
      <c r="I438" s="305"/>
      <c r="J438" s="305"/>
      <c r="K438" s="305"/>
      <c r="L438" s="305"/>
      <c r="M438" s="305"/>
      <c r="N438" s="305"/>
      <c r="O438" s="305"/>
      <c r="P438" s="305"/>
      <c r="Q438" s="305"/>
      <c r="R438" s="305"/>
      <c r="S438" s="305"/>
      <c r="T438" s="305"/>
      <c r="U438" s="305"/>
      <c r="V438" s="305"/>
      <c r="W438" s="305"/>
      <c r="X438" s="305"/>
      <c r="Y438" s="305"/>
      <c r="Z438" s="305"/>
      <c r="AA438" s="305"/>
      <c r="AB438" s="305"/>
      <c r="AC438" s="305"/>
      <c r="AD438" s="305"/>
      <c r="AE438" s="305"/>
      <c r="AF438" s="305"/>
      <c r="AG438" s="305"/>
      <c r="AH438" s="305"/>
      <c r="AI438" s="305"/>
    </row>
    <row r="439" spans="1:35" s="24" customFormat="1" ht="15">
      <c r="A439" s="120"/>
      <c r="B439" s="111"/>
      <c r="C439" s="90"/>
      <c r="D439" s="90"/>
      <c r="E439" s="23"/>
      <c r="F439" s="305"/>
      <c r="G439" s="305"/>
      <c r="H439" s="305"/>
      <c r="I439" s="305"/>
      <c r="J439" s="305"/>
      <c r="K439" s="305"/>
      <c r="L439" s="305"/>
      <c r="M439" s="305"/>
      <c r="N439" s="305"/>
      <c r="O439" s="305"/>
      <c r="P439" s="305"/>
      <c r="Q439" s="305"/>
      <c r="R439" s="305"/>
      <c r="S439" s="305"/>
      <c r="T439" s="305"/>
      <c r="U439" s="305"/>
      <c r="V439" s="305"/>
      <c r="W439" s="305"/>
      <c r="X439" s="305"/>
      <c r="Y439" s="305"/>
      <c r="Z439" s="305"/>
      <c r="AA439" s="305"/>
      <c r="AB439" s="305"/>
      <c r="AC439" s="305"/>
      <c r="AD439" s="305"/>
      <c r="AE439" s="305"/>
      <c r="AF439" s="305"/>
      <c r="AG439" s="305"/>
      <c r="AH439" s="305"/>
      <c r="AI439" s="305"/>
    </row>
    <row r="440" spans="1:35" s="24" customFormat="1" ht="15">
      <c r="A440" s="120"/>
      <c r="B440" s="111"/>
      <c r="C440" s="90"/>
      <c r="D440" s="90"/>
      <c r="E440" s="23"/>
      <c r="F440" s="305"/>
      <c r="G440" s="305"/>
      <c r="H440" s="305"/>
      <c r="I440" s="305"/>
      <c r="J440" s="305"/>
      <c r="K440" s="305"/>
      <c r="L440" s="305"/>
      <c r="M440" s="305"/>
      <c r="N440" s="305"/>
      <c r="O440" s="305"/>
      <c r="P440" s="305"/>
      <c r="Q440" s="305"/>
      <c r="R440" s="305"/>
      <c r="S440" s="305"/>
      <c r="T440" s="305"/>
      <c r="U440" s="305"/>
      <c r="V440" s="305"/>
      <c r="W440" s="305"/>
      <c r="X440" s="305"/>
      <c r="Y440" s="305"/>
      <c r="Z440" s="305"/>
      <c r="AA440" s="305"/>
      <c r="AB440" s="305"/>
      <c r="AC440" s="305"/>
      <c r="AD440" s="305"/>
      <c r="AE440" s="305"/>
      <c r="AF440" s="305"/>
      <c r="AG440" s="305"/>
      <c r="AH440" s="305"/>
      <c r="AI440" s="305"/>
    </row>
    <row r="441" spans="1:35" s="24" customFormat="1" ht="15">
      <c r="A441" s="120"/>
      <c r="B441" s="111"/>
      <c r="C441" s="90"/>
      <c r="D441" s="90"/>
      <c r="E441" s="23"/>
      <c r="F441" s="305"/>
      <c r="G441" s="305"/>
      <c r="H441" s="305"/>
      <c r="I441" s="305"/>
      <c r="J441" s="305"/>
      <c r="K441" s="305"/>
      <c r="L441" s="305"/>
      <c r="M441" s="305"/>
      <c r="N441" s="305"/>
      <c r="O441" s="305"/>
      <c r="P441" s="305"/>
      <c r="Q441" s="305"/>
      <c r="R441" s="305"/>
      <c r="S441" s="305"/>
      <c r="T441" s="305"/>
      <c r="U441" s="305"/>
      <c r="V441" s="305"/>
      <c r="W441" s="305"/>
      <c r="X441" s="305"/>
      <c r="Y441" s="305"/>
      <c r="Z441" s="305"/>
      <c r="AA441" s="305"/>
      <c r="AB441" s="305"/>
      <c r="AC441" s="305"/>
      <c r="AD441" s="305"/>
      <c r="AE441" s="305"/>
      <c r="AF441" s="305"/>
      <c r="AG441" s="305"/>
      <c r="AH441" s="305"/>
      <c r="AI441" s="305"/>
    </row>
    <row r="442" spans="1:35" s="24" customFormat="1" ht="15">
      <c r="A442" s="120"/>
      <c r="B442" s="111"/>
      <c r="C442" s="90"/>
      <c r="D442" s="90"/>
      <c r="E442" s="23"/>
      <c r="F442" s="305"/>
      <c r="G442" s="305"/>
      <c r="H442" s="305"/>
      <c r="I442" s="305"/>
      <c r="J442" s="305"/>
      <c r="K442" s="305"/>
      <c r="L442" s="305"/>
      <c r="M442" s="305"/>
      <c r="N442" s="305"/>
      <c r="O442" s="305"/>
      <c r="P442" s="305"/>
      <c r="Q442" s="305"/>
      <c r="R442" s="305"/>
      <c r="S442" s="305"/>
      <c r="T442" s="305"/>
      <c r="U442" s="305"/>
      <c r="V442" s="305"/>
      <c r="W442" s="305"/>
      <c r="X442" s="305"/>
      <c r="Y442" s="305"/>
      <c r="Z442" s="305"/>
      <c r="AA442" s="305"/>
      <c r="AB442" s="305"/>
      <c r="AC442" s="305"/>
      <c r="AD442" s="305"/>
      <c r="AE442" s="305"/>
      <c r="AF442" s="305"/>
      <c r="AG442" s="305"/>
      <c r="AH442" s="305"/>
      <c r="AI442" s="305"/>
    </row>
    <row r="443" spans="1:35" s="24" customFormat="1" ht="15">
      <c r="A443" s="120"/>
      <c r="B443" s="111"/>
      <c r="C443" s="90"/>
      <c r="D443" s="90"/>
      <c r="E443" s="23"/>
      <c r="F443" s="305"/>
      <c r="G443" s="305"/>
      <c r="H443" s="305"/>
      <c r="I443" s="305"/>
      <c r="J443" s="305"/>
      <c r="K443" s="305"/>
      <c r="L443" s="305"/>
      <c r="M443" s="305"/>
      <c r="N443" s="305"/>
      <c r="O443" s="305"/>
      <c r="P443" s="305"/>
      <c r="Q443" s="305"/>
      <c r="R443" s="305"/>
      <c r="S443" s="305"/>
      <c r="T443" s="305"/>
      <c r="U443" s="305"/>
      <c r="V443" s="305"/>
      <c r="W443" s="305"/>
      <c r="X443" s="305"/>
      <c r="Y443" s="305"/>
      <c r="Z443" s="305"/>
      <c r="AA443" s="305"/>
      <c r="AB443" s="305"/>
      <c r="AC443" s="305"/>
      <c r="AD443" s="305"/>
      <c r="AE443" s="305"/>
      <c r="AF443" s="305"/>
      <c r="AG443" s="305"/>
      <c r="AH443" s="305"/>
      <c r="AI443" s="305"/>
    </row>
    <row r="444" spans="1:35" s="24" customFormat="1" ht="15">
      <c r="A444" s="120"/>
      <c r="B444" s="111"/>
      <c r="C444" s="90"/>
      <c r="D444" s="90"/>
      <c r="E444" s="23"/>
      <c r="F444" s="305"/>
      <c r="G444" s="305"/>
      <c r="H444" s="305"/>
      <c r="I444" s="305"/>
      <c r="J444" s="305"/>
      <c r="K444" s="305"/>
      <c r="L444" s="305"/>
      <c r="M444" s="305"/>
      <c r="N444" s="305"/>
      <c r="O444" s="305"/>
      <c r="P444" s="305"/>
      <c r="Q444" s="305"/>
      <c r="R444" s="305"/>
      <c r="S444" s="305"/>
      <c r="T444" s="305"/>
      <c r="U444" s="305"/>
      <c r="V444" s="305"/>
      <c r="W444" s="305"/>
      <c r="X444" s="305"/>
      <c r="Y444" s="305"/>
      <c r="Z444" s="305"/>
      <c r="AA444" s="305"/>
      <c r="AB444" s="305"/>
      <c r="AC444" s="305"/>
      <c r="AD444" s="305"/>
      <c r="AE444" s="305"/>
      <c r="AF444" s="305"/>
      <c r="AG444" s="305"/>
      <c r="AH444" s="305"/>
      <c r="AI444" s="305"/>
    </row>
    <row r="445" spans="1:35" s="24" customFormat="1" ht="15">
      <c r="A445" s="120"/>
      <c r="B445" s="111"/>
      <c r="C445" s="90"/>
      <c r="D445" s="90"/>
      <c r="E445" s="23"/>
      <c r="F445" s="305"/>
      <c r="G445" s="305"/>
      <c r="H445" s="305"/>
      <c r="I445" s="305"/>
      <c r="J445" s="305"/>
      <c r="K445" s="305"/>
      <c r="L445" s="305"/>
      <c r="M445" s="305"/>
      <c r="N445" s="305"/>
      <c r="O445" s="305"/>
      <c r="P445" s="305"/>
      <c r="Q445" s="305"/>
      <c r="R445" s="305"/>
      <c r="S445" s="305"/>
      <c r="T445" s="305"/>
      <c r="U445" s="305"/>
      <c r="V445" s="305"/>
      <c r="W445" s="305"/>
      <c r="X445" s="305"/>
      <c r="Y445" s="305"/>
      <c r="Z445" s="305"/>
      <c r="AA445" s="305"/>
      <c r="AB445" s="305"/>
      <c r="AC445" s="305"/>
      <c r="AD445" s="305"/>
      <c r="AE445" s="305"/>
      <c r="AF445" s="305"/>
      <c r="AG445" s="305"/>
      <c r="AH445" s="305"/>
      <c r="AI445" s="305"/>
    </row>
    <row r="446" spans="1:35" s="24" customFormat="1" ht="15">
      <c r="A446" s="120"/>
      <c r="B446" s="111"/>
      <c r="C446" s="90"/>
      <c r="D446" s="90"/>
      <c r="E446" s="23"/>
      <c r="F446" s="305"/>
      <c r="G446" s="305"/>
      <c r="H446" s="305"/>
      <c r="I446" s="305"/>
      <c r="J446" s="305"/>
      <c r="K446" s="305"/>
      <c r="L446" s="305"/>
      <c r="M446" s="305"/>
      <c r="N446" s="305"/>
      <c r="O446" s="305"/>
      <c r="P446" s="305"/>
      <c r="Q446" s="305"/>
      <c r="R446" s="305"/>
      <c r="S446" s="305"/>
      <c r="T446" s="305"/>
      <c r="U446" s="305"/>
      <c r="V446" s="305"/>
      <c r="W446" s="305"/>
      <c r="X446" s="305"/>
      <c r="Y446" s="305"/>
      <c r="Z446" s="305"/>
      <c r="AA446" s="305"/>
      <c r="AB446" s="305"/>
      <c r="AC446" s="305"/>
      <c r="AD446" s="305"/>
      <c r="AE446" s="305"/>
      <c r="AF446" s="305"/>
      <c r="AG446" s="305"/>
      <c r="AH446" s="305"/>
      <c r="AI446" s="305"/>
    </row>
    <row r="447" spans="1:35" s="24" customFormat="1" ht="15">
      <c r="A447" s="120"/>
      <c r="B447" s="111"/>
      <c r="C447" s="90"/>
      <c r="D447" s="90"/>
      <c r="E447" s="23"/>
      <c r="F447" s="305"/>
      <c r="G447" s="305"/>
      <c r="H447" s="305"/>
      <c r="I447" s="305"/>
      <c r="J447" s="305"/>
      <c r="K447" s="305"/>
      <c r="L447" s="305"/>
      <c r="M447" s="305"/>
      <c r="N447" s="305"/>
      <c r="O447" s="305"/>
      <c r="P447" s="305"/>
      <c r="Q447" s="305"/>
      <c r="R447" s="305"/>
      <c r="S447" s="305"/>
      <c r="T447" s="305"/>
      <c r="U447" s="305"/>
      <c r="V447" s="305"/>
      <c r="W447" s="305"/>
      <c r="X447" s="305"/>
      <c r="Y447" s="305"/>
      <c r="Z447" s="305"/>
      <c r="AA447" s="305"/>
      <c r="AB447" s="305"/>
      <c r="AC447" s="305"/>
      <c r="AD447" s="305"/>
      <c r="AE447" s="305"/>
      <c r="AF447" s="305"/>
      <c r="AG447" s="305"/>
      <c r="AH447" s="305"/>
      <c r="AI447" s="305"/>
    </row>
    <row r="448" spans="1:35" s="24" customFormat="1" ht="15">
      <c r="A448" s="120"/>
      <c r="B448" s="111"/>
      <c r="C448" s="90"/>
      <c r="D448" s="90"/>
      <c r="E448" s="23"/>
      <c r="F448" s="305"/>
      <c r="G448" s="305"/>
      <c r="H448" s="305"/>
      <c r="I448" s="305"/>
      <c r="J448" s="305"/>
      <c r="K448" s="305"/>
      <c r="L448" s="305"/>
      <c r="M448" s="305"/>
      <c r="N448" s="305"/>
      <c r="O448" s="305"/>
      <c r="P448" s="305"/>
      <c r="Q448" s="305"/>
      <c r="R448" s="305"/>
      <c r="S448" s="305"/>
      <c r="T448" s="305"/>
      <c r="U448" s="305"/>
      <c r="V448" s="305"/>
      <c r="W448" s="305"/>
      <c r="X448" s="305"/>
      <c r="Y448" s="305"/>
      <c r="Z448" s="305"/>
      <c r="AA448" s="305"/>
      <c r="AB448" s="305"/>
      <c r="AC448" s="305"/>
      <c r="AD448" s="305"/>
      <c r="AE448" s="305"/>
      <c r="AF448" s="305"/>
      <c r="AG448" s="305"/>
      <c r="AH448" s="305"/>
      <c r="AI448" s="305"/>
    </row>
    <row r="449" spans="1:35" s="24" customFormat="1" ht="15">
      <c r="A449" s="120"/>
      <c r="B449" s="111"/>
      <c r="C449" s="90"/>
      <c r="D449" s="90"/>
      <c r="E449" s="23"/>
      <c r="F449" s="305"/>
      <c r="G449" s="305"/>
      <c r="H449" s="305"/>
      <c r="I449" s="305"/>
      <c r="J449" s="305"/>
      <c r="K449" s="305"/>
      <c r="L449" s="305"/>
      <c r="M449" s="305"/>
      <c r="N449" s="305"/>
      <c r="O449" s="305"/>
      <c r="P449" s="305"/>
      <c r="Q449" s="305"/>
      <c r="R449" s="305"/>
      <c r="S449" s="305"/>
      <c r="T449" s="305"/>
      <c r="U449" s="305"/>
      <c r="V449" s="305"/>
      <c r="W449" s="305"/>
      <c r="X449" s="305"/>
      <c r="Y449" s="305"/>
      <c r="Z449" s="305"/>
      <c r="AA449" s="305"/>
      <c r="AB449" s="305"/>
      <c r="AC449" s="305"/>
      <c r="AD449" s="305"/>
      <c r="AE449" s="305"/>
      <c r="AF449" s="305"/>
      <c r="AG449" s="305"/>
      <c r="AH449" s="305"/>
      <c r="AI449" s="305"/>
    </row>
    <row r="450" spans="1:35" s="24" customFormat="1" ht="15">
      <c r="A450" s="120"/>
      <c r="B450" s="111"/>
      <c r="C450" s="90"/>
      <c r="D450" s="90"/>
      <c r="E450" s="23"/>
      <c r="F450" s="305"/>
      <c r="G450" s="305"/>
      <c r="H450" s="305"/>
      <c r="I450" s="305"/>
      <c r="J450" s="305"/>
      <c r="K450" s="305"/>
      <c r="L450" s="305"/>
      <c r="M450" s="305"/>
      <c r="N450" s="305"/>
      <c r="O450" s="305"/>
      <c r="P450" s="305"/>
      <c r="Q450" s="305"/>
      <c r="R450" s="305"/>
      <c r="S450" s="305"/>
      <c r="T450" s="305"/>
      <c r="U450" s="305"/>
      <c r="V450" s="305"/>
      <c r="W450" s="305"/>
      <c r="X450" s="305"/>
      <c r="Y450" s="305"/>
      <c r="Z450" s="305"/>
      <c r="AA450" s="305"/>
      <c r="AB450" s="305"/>
      <c r="AC450" s="305"/>
      <c r="AD450" s="305"/>
      <c r="AE450" s="305"/>
      <c r="AF450" s="305"/>
      <c r="AG450" s="305"/>
      <c r="AH450" s="305"/>
      <c r="AI450" s="305"/>
    </row>
    <row r="451" spans="1:35" s="24" customFormat="1" ht="15">
      <c r="A451" s="120"/>
      <c r="B451" s="111"/>
      <c r="C451" s="90"/>
      <c r="D451" s="90"/>
      <c r="E451" s="23"/>
      <c r="F451" s="305"/>
      <c r="G451" s="305"/>
      <c r="H451" s="305"/>
      <c r="I451" s="305"/>
      <c r="J451" s="305"/>
      <c r="K451" s="305"/>
      <c r="L451" s="305"/>
      <c r="M451" s="305"/>
      <c r="N451" s="305"/>
      <c r="O451" s="305"/>
      <c r="P451" s="305"/>
      <c r="Q451" s="305"/>
      <c r="R451" s="305"/>
      <c r="S451" s="305"/>
      <c r="T451" s="305"/>
      <c r="U451" s="305"/>
      <c r="V451" s="305"/>
      <c r="W451" s="305"/>
      <c r="X451" s="305"/>
      <c r="Y451" s="305"/>
      <c r="Z451" s="305"/>
      <c r="AA451" s="305"/>
      <c r="AB451" s="305"/>
      <c r="AC451" s="305"/>
      <c r="AD451" s="305"/>
      <c r="AE451" s="305"/>
      <c r="AF451" s="305"/>
      <c r="AG451" s="305"/>
      <c r="AH451" s="305"/>
      <c r="AI451" s="305"/>
    </row>
    <row r="452" spans="1:35" s="24" customFormat="1" ht="15">
      <c r="A452" s="120"/>
      <c r="B452" s="111"/>
      <c r="C452" s="90"/>
      <c r="D452" s="90"/>
      <c r="E452" s="23"/>
      <c r="F452" s="305"/>
      <c r="G452" s="305"/>
      <c r="H452" s="305"/>
      <c r="I452" s="305"/>
      <c r="J452" s="305"/>
      <c r="K452" s="305"/>
      <c r="L452" s="305"/>
      <c r="M452" s="305"/>
      <c r="N452" s="305"/>
      <c r="O452" s="305"/>
      <c r="P452" s="305"/>
      <c r="Q452" s="305"/>
      <c r="R452" s="305"/>
      <c r="S452" s="305"/>
      <c r="T452" s="305"/>
      <c r="U452" s="305"/>
      <c r="V452" s="305"/>
      <c r="W452" s="305"/>
      <c r="X452" s="305"/>
      <c r="Y452" s="305"/>
      <c r="Z452" s="305"/>
      <c r="AA452" s="305"/>
      <c r="AB452" s="305"/>
      <c r="AC452" s="305"/>
      <c r="AD452" s="305"/>
      <c r="AE452" s="305"/>
      <c r="AF452" s="305"/>
      <c r="AG452" s="305"/>
      <c r="AH452" s="305"/>
      <c r="AI452" s="305"/>
    </row>
    <row r="453" spans="1:35" s="24" customFormat="1" ht="15">
      <c r="A453" s="120"/>
      <c r="B453" s="111"/>
      <c r="C453" s="90"/>
      <c r="D453" s="90"/>
      <c r="E453" s="23"/>
      <c r="F453" s="305"/>
      <c r="G453" s="305"/>
      <c r="H453" s="305"/>
      <c r="I453" s="305"/>
      <c r="J453" s="305"/>
      <c r="K453" s="305"/>
      <c r="L453" s="305"/>
      <c r="M453" s="305"/>
      <c r="N453" s="305"/>
      <c r="O453" s="305"/>
      <c r="P453" s="305"/>
      <c r="Q453" s="305"/>
      <c r="R453" s="305"/>
      <c r="S453" s="305"/>
      <c r="T453" s="305"/>
      <c r="U453" s="305"/>
      <c r="V453" s="305"/>
      <c r="W453" s="305"/>
      <c r="X453" s="305"/>
      <c r="Y453" s="305"/>
      <c r="Z453" s="305"/>
      <c r="AA453" s="305"/>
      <c r="AB453" s="305"/>
      <c r="AC453" s="305"/>
      <c r="AD453" s="305"/>
      <c r="AE453" s="305"/>
      <c r="AF453" s="305"/>
      <c r="AG453" s="305"/>
      <c r="AH453" s="305"/>
      <c r="AI453" s="305"/>
    </row>
    <row r="454" spans="1:35" s="24" customFormat="1" ht="15">
      <c r="A454" s="120"/>
      <c r="B454" s="111"/>
      <c r="C454" s="90"/>
      <c r="D454" s="90"/>
      <c r="E454" s="23"/>
      <c r="F454" s="305"/>
      <c r="G454" s="305"/>
      <c r="H454" s="305"/>
      <c r="I454" s="305"/>
      <c r="J454" s="305"/>
      <c r="K454" s="305"/>
      <c r="L454" s="305"/>
      <c r="M454" s="305"/>
      <c r="N454" s="305"/>
      <c r="O454" s="305"/>
      <c r="P454" s="305"/>
      <c r="Q454" s="305"/>
      <c r="R454" s="305"/>
      <c r="S454" s="305"/>
      <c r="T454" s="305"/>
      <c r="U454" s="305"/>
      <c r="V454" s="305"/>
      <c r="W454" s="305"/>
      <c r="X454" s="305"/>
      <c r="Y454" s="305"/>
      <c r="Z454" s="305"/>
      <c r="AA454" s="305"/>
      <c r="AB454" s="305"/>
      <c r="AC454" s="305"/>
      <c r="AD454" s="305"/>
      <c r="AE454" s="305"/>
      <c r="AF454" s="305"/>
      <c r="AG454" s="305"/>
      <c r="AH454" s="305"/>
      <c r="AI454" s="305"/>
    </row>
    <row r="455" spans="1:35" s="24" customFormat="1" ht="15">
      <c r="A455" s="120"/>
      <c r="B455" s="111"/>
      <c r="C455" s="90"/>
      <c r="D455" s="90"/>
      <c r="E455" s="23"/>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305"/>
      <c r="AD455" s="305"/>
      <c r="AE455" s="305"/>
      <c r="AF455" s="305"/>
      <c r="AG455" s="305"/>
      <c r="AH455" s="305"/>
      <c r="AI455" s="305"/>
    </row>
    <row r="456" spans="1:35" s="24" customFormat="1" ht="15">
      <c r="A456" s="120"/>
      <c r="B456" s="111"/>
      <c r="C456" s="90"/>
      <c r="D456" s="90"/>
      <c r="E456" s="23"/>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305"/>
      <c r="AD456" s="305"/>
      <c r="AE456" s="305"/>
      <c r="AF456" s="305"/>
      <c r="AG456" s="305"/>
      <c r="AH456" s="305"/>
      <c r="AI456" s="305"/>
    </row>
    <row r="457" spans="1:35" s="24" customFormat="1" ht="15">
      <c r="A457" s="120"/>
      <c r="B457" s="111"/>
      <c r="C457" s="90"/>
      <c r="D457" s="90"/>
      <c r="E457" s="23"/>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305"/>
      <c r="AD457" s="305"/>
      <c r="AE457" s="305"/>
      <c r="AF457" s="305"/>
      <c r="AG457" s="305"/>
      <c r="AH457" s="305"/>
      <c r="AI457" s="305"/>
    </row>
    <row r="458" spans="1:35" s="24" customFormat="1" ht="15">
      <c r="A458" s="120"/>
      <c r="B458" s="111"/>
      <c r="C458" s="90"/>
      <c r="D458" s="90"/>
      <c r="E458" s="23"/>
      <c r="F458" s="305"/>
      <c r="G458" s="305"/>
      <c r="H458" s="305"/>
      <c r="I458" s="305"/>
      <c r="J458" s="305"/>
      <c r="K458" s="305"/>
      <c r="L458" s="305"/>
      <c r="M458" s="305"/>
      <c r="N458" s="305"/>
      <c r="O458" s="305"/>
      <c r="P458" s="305"/>
      <c r="Q458" s="305"/>
      <c r="R458" s="305"/>
      <c r="S458" s="305"/>
      <c r="T458" s="305"/>
      <c r="U458" s="305"/>
      <c r="V458" s="305"/>
      <c r="W458" s="305"/>
      <c r="X458" s="305"/>
      <c r="Y458" s="305"/>
      <c r="Z458" s="305"/>
      <c r="AA458" s="305"/>
      <c r="AB458" s="305"/>
      <c r="AC458" s="305"/>
      <c r="AD458" s="305"/>
      <c r="AE458" s="305"/>
      <c r="AF458" s="305"/>
      <c r="AG458" s="305"/>
      <c r="AH458" s="305"/>
      <c r="AI458" s="305"/>
    </row>
    <row r="459" spans="1:35" s="24" customFormat="1" ht="15">
      <c r="A459" s="120"/>
      <c r="B459" s="111"/>
      <c r="C459" s="90"/>
      <c r="D459" s="90"/>
      <c r="E459" s="23"/>
      <c r="F459" s="305"/>
      <c r="G459" s="305"/>
      <c r="H459" s="305"/>
      <c r="I459" s="305"/>
      <c r="J459" s="305"/>
      <c r="K459" s="305"/>
      <c r="L459" s="305"/>
      <c r="M459" s="305"/>
      <c r="N459" s="305"/>
      <c r="O459" s="305"/>
      <c r="P459" s="305"/>
      <c r="Q459" s="305"/>
      <c r="R459" s="305"/>
      <c r="S459" s="305"/>
      <c r="T459" s="305"/>
      <c r="U459" s="305"/>
      <c r="V459" s="305"/>
      <c r="W459" s="305"/>
      <c r="X459" s="305"/>
      <c r="Y459" s="305"/>
      <c r="Z459" s="305"/>
      <c r="AA459" s="305"/>
      <c r="AB459" s="305"/>
      <c r="AC459" s="305"/>
      <c r="AD459" s="305"/>
      <c r="AE459" s="305"/>
      <c r="AF459" s="305"/>
      <c r="AG459" s="305"/>
      <c r="AH459" s="305"/>
      <c r="AI459" s="305"/>
    </row>
    <row r="460" spans="1:35" s="24" customFormat="1" ht="15">
      <c r="A460" s="120"/>
      <c r="B460" s="111"/>
      <c r="C460" s="90"/>
      <c r="D460" s="90"/>
      <c r="E460" s="23"/>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305"/>
      <c r="AD460" s="305"/>
      <c r="AE460" s="305"/>
      <c r="AF460" s="305"/>
      <c r="AG460" s="305"/>
      <c r="AH460" s="305"/>
      <c r="AI460" s="305"/>
    </row>
    <row r="461" spans="1:35" s="24" customFormat="1" ht="15">
      <c r="A461" s="120"/>
      <c r="B461" s="111"/>
      <c r="C461" s="90"/>
      <c r="D461" s="90"/>
      <c r="E461" s="23"/>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5" s="24" customFormat="1" ht="15">
      <c r="A462" s="120"/>
      <c r="B462" s="111"/>
      <c r="C462" s="90"/>
      <c r="D462" s="90"/>
      <c r="E462" s="23"/>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5" s="24" customFormat="1" ht="15">
      <c r="A463" s="120"/>
      <c r="B463" s="111"/>
      <c r="C463" s="90"/>
      <c r="D463" s="90"/>
      <c r="E463" s="23"/>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5" s="24" customFormat="1" ht="15">
      <c r="A464" s="120"/>
      <c r="B464" s="111"/>
      <c r="C464" s="90"/>
      <c r="D464" s="90"/>
      <c r="E464" s="23"/>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35" s="24" customFormat="1" ht="15">
      <c r="A465" s="120"/>
      <c r="B465" s="111"/>
      <c r="C465" s="90"/>
      <c r="D465" s="90"/>
      <c r="E465" s="23"/>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35" s="24" customFormat="1" ht="15">
      <c r="A466" s="120"/>
      <c r="B466" s="111"/>
      <c r="C466" s="90"/>
      <c r="D466" s="90"/>
      <c r="E466" s="23"/>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35" s="24" customFormat="1" ht="15">
      <c r="A467" s="120"/>
      <c r="B467" s="111"/>
      <c r="C467" s="90"/>
      <c r="D467" s="90"/>
      <c r="E467" s="23"/>
      <c r="F467" s="305"/>
      <c r="G467" s="305"/>
      <c r="H467" s="305"/>
      <c r="I467" s="305"/>
      <c r="J467" s="305"/>
      <c r="K467" s="305"/>
      <c r="L467" s="305"/>
      <c r="M467" s="305"/>
      <c r="N467" s="305"/>
      <c r="O467" s="305"/>
      <c r="P467" s="305"/>
      <c r="Q467" s="305"/>
      <c r="R467" s="305"/>
      <c r="S467" s="305"/>
      <c r="T467" s="305"/>
      <c r="U467" s="305"/>
      <c r="V467" s="305"/>
      <c r="W467" s="305"/>
      <c r="X467" s="305"/>
      <c r="Y467" s="305"/>
      <c r="Z467" s="305"/>
      <c r="AA467" s="305"/>
      <c r="AB467" s="305"/>
      <c r="AC467" s="305"/>
      <c r="AD467" s="305"/>
      <c r="AE467" s="305"/>
      <c r="AF467" s="305"/>
      <c r="AG467" s="305"/>
      <c r="AH467" s="305"/>
      <c r="AI467" s="305"/>
    </row>
    <row r="468" spans="1:35" s="24" customFormat="1" ht="15">
      <c r="A468" s="120"/>
      <c r="B468" s="111"/>
      <c r="C468" s="90"/>
      <c r="D468" s="90"/>
      <c r="E468" s="23"/>
      <c r="F468" s="305"/>
      <c r="G468" s="305"/>
      <c r="H468" s="305"/>
      <c r="I468" s="305"/>
      <c r="J468" s="305"/>
      <c r="K468" s="305"/>
      <c r="L468" s="305"/>
      <c r="M468" s="305"/>
      <c r="N468" s="305"/>
      <c r="O468" s="305"/>
      <c r="P468" s="305"/>
      <c r="Q468" s="305"/>
      <c r="R468" s="305"/>
      <c r="S468" s="305"/>
      <c r="T468" s="305"/>
      <c r="U468" s="305"/>
      <c r="V468" s="305"/>
      <c r="W468" s="305"/>
      <c r="X468" s="305"/>
      <c r="Y468" s="305"/>
      <c r="Z468" s="305"/>
      <c r="AA468" s="305"/>
      <c r="AB468" s="305"/>
      <c r="AC468" s="305"/>
      <c r="AD468" s="305"/>
      <c r="AE468" s="305"/>
      <c r="AF468" s="305"/>
      <c r="AG468" s="305"/>
      <c r="AH468" s="305"/>
      <c r="AI468" s="305"/>
    </row>
    <row r="469" spans="1:35" s="24" customFormat="1" ht="15">
      <c r="A469" s="120"/>
      <c r="B469" s="111"/>
      <c r="C469" s="90"/>
      <c r="D469" s="90"/>
      <c r="E469" s="23"/>
      <c r="F469" s="305"/>
      <c r="G469" s="305"/>
      <c r="H469" s="305"/>
      <c r="I469" s="305"/>
      <c r="J469" s="305"/>
      <c r="K469" s="305"/>
      <c r="L469" s="305"/>
      <c r="M469" s="305"/>
      <c r="N469" s="305"/>
      <c r="O469" s="305"/>
      <c r="P469" s="305"/>
      <c r="Q469" s="305"/>
      <c r="R469" s="305"/>
      <c r="S469" s="305"/>
      <c r="T469" s="305"/>
      <c r="U469" s="305"/>
      <c r="V469" s="305"/>
      <c r="W469" s="305"/>
      <c r="X469" s="305"/>
      <c r="Y469" s="305"/>
      <c r="Z469" s="305"/>
      <c r="AA469" s="305"/>
      <c r="AB469" s="305"/>
      <c r="AC469" s="305"/>
      <c r="AD469" s="305"/>
      <c r="AE469" s="305"/>
      <c r="AF469" s="305"/>
      <c r="AG469" s="305"/>
      <c r="AH469" s="305"/>
      <c r="AI469" s="305"/>
    </row>
    <row r="470" spans="1:35" s="24" customFormat="1" ht="15">
      <c r="A470" s="120"/>
      <c r="B470" s="111"/>
      <c r="C470" s="90"/>
      <c r="D470" s="90"/>
      <c r="E470" s="23"/>
      <c r="F470" s="305"/>
      <c r="G470" s="305"/>
      <c r="H470" s="305"/>
      <c r="I470" s="305"/>
      <c r="J470" s="305"/>
      <c r="K470" s="305"/>
      <c r="L470" s="305"/>
      <c r="M470" s="305"/>
      <c r="N470" s="305"/>
      <c r="O470" s="305"/>
      <c r="P470" s="305"/>
      <c r="Q470" s="305"/>
      <c r="R470" s="305"/>
      <c r="S470" s="305"/>
      <c r="T470" s="305"/>
      <c r="U470" s="305"/>
      <c r="V470" s="305"/>
      <c r="W470" s="305"/>
      <c r="X470" s="305"/>
      <c r="Y470" s="305"/>
      <c r="Z470" s="305"/>
      <c r="AA470" s="305"/>
      <c r="AB470" s="305"/>
      <c r="AC470" s="305"/>
      <c r="AD470" s="305"/>
      <c r="AE470" s="305"/>
      <c r="AF470" s="305"/>
      <c r="AG470" s="305"/>
      <c r="AH470" s="305"/>
      <c r="AI470" s="305"/>
    </row>
    <row r="471" spans="1:35" s="24" customFormat="1" ht="15">
      <c r="A471" s="120"/>
      <c r="B471" s="111"/>
      <c r="C471" s="90"/>
      <c r="D471" s="90"/>
      <c r="E471" s="23"/>
      <c r="F471" s="305"/>
      <c r="G471" s="305"/>
      <c r="H471" s="305"/>
      <c r="I471" s="305"/>
      <c r="J471" s="305"/>
      <c r="K471" s="305"/>
      <c r="L471" s="305"/>
      <c r="M471" s="305"/>
      <c r="N471" s="305"/>
      <c r="O471" s="305"/>
      <c r="P471" s="305"/>
      <c r="Q471" s="305"/>
      <c r="R471" s="305"/>
      <c r="S471" s="305"/>
      <c r="T471" s="305"/>
      <c r="U471" s="305"/>
      <c r="V471" s="305"/>
      <c r="W471" s="305"/>
      <c r="X471" s="305"/>
      <c r="Y471" s="305"/>
      <c r="Z471" s="305"/>
      <c r="AA471" s="305"/>
      <c r="AB471" s="305"/>
      <c r="AC471" s="305"/>
      <c r="AD471" s="305"/>
      <c r="AE471" s="305"/>
      <c r="AF471" s="305"/>
      <c r="AG471" s="305"/>
      <c r="AH471" s="305"/>
      <c r="AI471" s="305"/>
    </row>
    <row r="472" spans="1:35" s="24" customFormat="1" ht="15">
      <c r="A472" s="120"/>
      <c r="B472" s="111"/>
      <c r="C472" s="90"/>
      <c r="D472" s="90"/>
      <c r="E472" s="23"/>
      <c r="F472" s="305"/>
      <c r="G472" s="305"/>
      <c r="H472" s="305"/>
      <c r="I472" s="305"/>
      <c r="J472" s="305"/>
      <c r="K472" s="305"/>
      <c r="L472" s="305"/>
      <c r="M472" s="305"/>
      <c r="N472" s="305"/>
      <c r="O472" s="305"/>
      <c r="P472" s="305"/>
      <c r="Q472" s="305"/>
      <c r="R472" s="305"/>
      <c r="S472" s="305"/>
      <c r="T472" s="305"/>
      <c r="U472" s="305"/>
      <c r="V472" s="305"/>
      <c r="W472" s="305"/>
      <c r="X472" s="305"/>
      <c r="Y472" s="305"/>
      <c r="Z472" s="305"/>
      <c r="AA472" s="305"/>
      <c r="AB472" s="305"/>
      <c r="AC472" s="305"/>
      <c r="AD472" s="305"/>
      <c r="AE472" s="305"/>
      <c r="AF472" s="305"/>
      <c r="AG472" s="305"/>
      <c r="AH472" s="305"/>
      <c r="AI472" s="305"/>
    </row>
    <row r="473" spans="1:35" s="24" customFormat="1" ht="15">
      <c r="A473" s="120"/>
      <c r="B473" s="111"/>
      <c r="C473" s="90"/>
      <c r="D473" s="90"/>
      <c r="E473" s="23"/>
      <c r="F473" s="305"/>
      <c r="G473" s="305"/>
      <c r="H473" s="305"/>
      <c r="I473" s="305"/>
      <c r="J473" s="305"/>
      <c r="K473" s="305"/>
      <c r="L473" s="305"/>
      <c r="M473" s="305"/>
      <c r="N473" s="305"/>
      <c r="O473" s="305"/>
      <c r="P473" s="305"/>
      <c r="Q473" s="305"/>
      <c r="R473" s="305"/>
      <c r="S473" s="305"/>
      <c r="T473" s="305"/>
      <c r="U473" s="305"/>
      <c r="V473" s="305"/>
      <c r="W473" s="305"/>
      <c r="X473" s="305"/>
      <c r="Y473" s="305"/>
      <c r="Z473" s="305"/>
      <c r="AA473" s="305"/>
      <c r="AB473" s="305"/>
      <c r="AC473" s="305"/>
      <c r="AD473" s="305"/>
      <c r="AE473" s="305"/>
      <c r="AF473" s="305"/>
      <c r="AG473" s="305"/>
      <c r="AH473" s="305"/>
      <c r="AI473" s="305"/>
    </row>
    <row r="474" spans="1:35" s="24" customFormat="1" ht="15">
      <c r="A474" s="120"/>
      <c r="B474" s="111"/>
      <c r="C474" s="90"/>
      <c r="D474" s="90"/>
      <c r="E474" s="23"/>
      <c r="F474" s="305"/>
      <c r="G474" s="305"/>
      <c r="H474" s="305"/>
      <c r="I474" s="305"/>
      <c r="J474" s="305"/>
      <c r="K474" s="305"/>
      <c r="L474" s="305"/>
      <c r="M474" s="305"/>
      <c r="N474" s="305"/>
      <c r="O474" s="305"/>
      <c r="P474" s="305"/>
      <c r="Q474" s="305"/>
      <c r="R474" s="305"/>
      <c r="S474" s="305"/>
      <c r="T474" s="305"/>
      <c r="U474" s="305"/>
      <c r="V474" s="305"/>
      <c r="W474" s="305"/>
      <c r="X474" s="305"/>
      <c r="Y474" s="305"/>
      <c r="Z474" s="305"/>
      <c r="AA474" s="305"/>
      <c r="AB474" s="305"/>
      <c r="AC474" s="305"/>
      <c r="AD474" s="305"/>
      <c r="AE474" s="305"/>
      <c r="AF474" s="305"/>
      <c r="AG474" s="305"/>
      <c r="AH474" s="305"/>
      <c r="AI474" s="305"/>
    </row>
    <row r="475" spans="1:35" s="24" customFormat="1" ht="15">
      <c r="A475" s="120"/>
      <c r="B475" s="111"/>
      <c r="C475" s="90"/>
      <c r="D475" s="90"/>
      <c r="E475" s="23"/>
      <c r="F475" s="305"/>
      <c r="G475" s="305"/>
      <c r="H475" s="305"/>
      <c r="I475" s="305"/>
      <c r="J475" s="305"/>
      <c r="K475" s="305"/>
      <c r="L475" s="305"/>
      <c r="M475" s="305"/>
      <c r="N475" s="305"/>
      <c r="O475" s="305"/>
      <c r="P475" s="305"/>
      <c r="Q475" s="305"/>
      <c r="R475" s="305"/>
      <c r="S475" s="305"/>
      <c r="T475" s="305"/>
      <c r="U475" s="305"/>
      <c r="V475" s="305"/>
      <c r="W475" s="305"/>
      <c r="X475" s="305"/>
      <c r="Y475" s="305"/>
      <c r="Z475" s="305"/>
      <c r="AA475" s="305"/>
      <c r="AB475" s="305"/>
      <c r="AC475" s="305"/>
      <c r="AD475" s="305"/>
      <c r="AE475" s="305"/>
      <c r="AF475" s="305"/>
      <c r="AG475" s="305"/>
      <c r="AH475" s="305"/>
      <c r="AI475" s="305"/>
    </row>
    <row r="476" spans="1:35" s="24" customFormat="1" ht="15">
      <c r="A476" s="120"/>
      <c r="B476" s="111"/>
      <c r="C476" s="90"/>
      <c r="D476" s="90"/>
      <c r="E476" s="23"/>
      <c r="F476" s="305"/>
      <c r="G476" s="305"/>
      <c r="H476" s="305"/>
      <c r="I476" s="305"/>
      <c r="J476" s="305"/>
      <c r="K476" s="305"/>
      <c r="L476" s="305"/>
      <c r="M476" s="305"/>
      <c r="N476" s="305"/>
      <c r="O476" s="305"/>
      <c r="P476" s="305"/>
      <c r="Q476" s="305"/>
      <c r="R476" s="305"/>
      <c r="S476" s="305"/>
      <c r="T476" s="305"/>
      <c r="U476" s="305"/>
      <c r="V476" s="305"/>
      <c r="W476" s="305"/>
      <c r="X476" s="305"/>
      <c r="Y476" s="305"/>
      <c r="Z476" s="305"/>
      <c r="AA476" s="305"/>
      <c r="AB476" s="305"/>
      <c r="AC476" s="305"/>
      <c r="AD476" s="305"/>
      <c r="AE476" s="305"/>
      <c r="AF476" s="305"/>
      <c r="AG476" s="305"/>
      <c r="AH476" s="305"/>
      <c r="AI476" s="305"/>
    </row>
    <row r="477" spans="1:35" s="24" customFormat="1" ht="15">
      <c r="A477" s="120"/>
      <c r="B477" s="111"/>
      <c r="C477" s="90"/>
      <c r="D477" s="90"/>
      <c r="E477" s="23"/>
      <c r="F477" s="305"/>
      <c r="G477" s="305"/>
      <c r="H477" s="305"/>
      <c r="I477" s="305"/>
      <c r="J477" s="305"/>
      <c r="K477" s="305"/>
      <c r="L477" s="305"/>
      <c r="M477" s="305"/>
      <c r="N477" s="305"/>
      <c r="O477" s="305"/>
      <c r="P477" s="305"/>
      <c r="Q477" s="305"/>
      <c r="R477" s="305"/>
      <c r="S477" s="305"/>
      <c r="T477" s="305"/>
      <c r="U477" s="305"/>
      <c r="V477" s="305"/>
      <c r="W477" s="305"/>
      <c r="X477" s="305"/>
      <c r="Y477" s="305"/>
      <c r="Z477" s="305"/>
      <c r="AA477" s="305"/>
      <c r="AB477" s="305"/>
      <c r="AC477" s="305"/>
      <c r="AD477" s="305"/>
      <c r="AE477" s="305"/>
      <c r="AF477" s="305"/>
      <c r="AG477" s="305"/>
      <c r="AH477" s="305"/>
      <c r="AI477" s="305"/>
    </row>
    <row r="478" spans="1:35" s="24" customFormat="1" ht="15">
      <c r="A478" s="120"/>
      <c r="B478" s="111"/>
      <c r="C478" s="90"/>
      <c r="D478" s="90"/>
      <c r="E478" s="23"/>
      <c r="F478" s="305"/>
      <c r="G478" s="305"/>
      <c r="H478" s="305"/>
      <c r="I478" s="305"/>
      <c r="J478" s="305"/>
      <c r="K478" s="305"/>
      <c r="L478" s="305"/>
      <c r="M478" s="305"/>
      <c r="N478" s="305"/>
      <c r="O478" s="305"/>
      <c r="P478" s="305"/>
      <c r="Q478" s="305"/>
      <c r="R478" s="305"/>
      <c r="S478" s="305"/>
      <c r="T478" s="305"/>
      <c r="U478" s="305"/>
      <c r="V478" s="305"/>
      <c r="W478" s="305"/>
      <c r="X478" s="305"/>
      <c r="Y478" s="305"/>
      <c r="Z478" s="305"/>
      <c r="AA478" s="305"/>
      <c r="AB478" s="305"/>
      <c r="AC478" s="305"/>
      <c r="AD478" s="305"/>
      <c r="AE478" s="305"/>
      <c r="AF478" s="305"/>
      <c r="AG478" s="305"/>
      <c r="AH478" s="305"/>
      <c r="AI478" s="305"/>
    </row>
    <row r="479" spans="1:35" s="24" customFormat="1" ht="15">
      <c r="A479" s="120"/>
      <c r="B479" s="111"/>
      <c r="C479" s="90"/>
      <c r="D479" s="90"/>
      <c r="E479" s="23"/>
      <c r="F479" s="305"/>
      <c r="G479" s="305"/>
      <c r="H479" s="305"/>
      <c r="I479" s="305"/>
      <c r="J479" s="305"/>
      <c r="K479" s="305"/>
      <c r="L479" s="305"/>
      <c r="M479" s="305"/>
      <c r="N479" s="305"/>
      <c r="O479" s="305"/>
      <c r="P479" s="305"/>
      <c r="Q479" s="305"/>
      <c r="R479" s="305"/>
      <c r="S479" s="305"/>
      <c r="T479" s="305"/>
      <c r="U479" s="305"/>
      <c r="V479" s="305"/>
      <c r="W479" s="305"/>
      <c r="X479" s="305"/>
      <c r="Y479" s="305"/>
      <c r="Z479" s="305"/>
      <c r="AA479" s="305"/>
      <c r="AB479" s="305"/>
      <c r="AC479" s="305"/>
      <c r="AD479" s="305"/>
      <c r="AE479" s="305"/>
      <c r="AF479" s="305"/>
      <c r="AG479" s="305"/>
      <c r="AH479" s="305"/>
      <c r="AI479" s="305"/>
    </row>
    <row r="480" spans="1:35" s="24" customFormat="1" ht="15">
      <c r="A480" s="120"/>
      <c r="B480" s="111"/>
      <c r="C480" s="90"/>
      <c r="D480" s="90"/>
      <c r="E480" s="23"/>
      <c r="F480" s="305"/>
      <c r="G480" s="305"/>
      <c r="H480" s="305"/>
      <c r="I480" s="305"/>
      <c r="J480" s="305"/>
      <c r="K480" s="305"/>
      <c r="L480" s="305"/>
      <c r="M480" s="305"/>
      <c r="N480" s="305"/>
      <c r="O480" s="305"/>
      <c r="P480" s="305"/>
      <c r="Q480" s="305"/>
      <c r="R480" s="305"/>
      <c r="S480" s="305"/>
      <c r="T480" s="305"/>
      <c r="U480" s="305"/>
      <c r="V480" s="305"/>
      <c r="W480" s="305"/>
      <c r="X480" s="305"/>
      <c r="Y480" s="305"/>
      <c r="Z480" s="305"/>
      <c r="AA480" s="305"/>
      <c r="AB480" s="305"/>
      <c r="AC480" s="305"/>
      <c r="AD480" s="305"/>
      <c r="AE480" s="305"/>
      <c r="AF480" s="305"/>
      <c r="AG480" s="305"/>
      <c r="AH480" s="305"/>
      <c r="AI480" s="305"/>
    </row>
    <row r="481" spans="1:35" s="24" customFormat="1" ht="15">
      <c r="A481" s="120"/>
      <c r="B481" s="111"/>
      <c r="C481" s="90"/>
      <c r="D481" s="90"/>
      <c r="E481" s="23"/>
      <c r="F481" s="305"/>
      <c r="G481" s="305"/>
      <c r="H481" s="305"/>
      <c r="I481" s="305"/>
      <c r="J481" s="305"/>
      <c r="K481" s="305"/>
      <c r="L481" s="305"/>
      <c r="M481" s="305"/>
      <c r="N481" s="305"/>
      <c r="O481" s="305"/>
      <c r="P481" s="305"/>
      <c r="Q481" s="305"/>
      <c r="R481" s="305"/>
      <c r="S481" s="305"/>
      <c r="T481" s="305"/>
      <c r="U481" s="305"/>
      <c r="V481" s="305"/>
      <c r="W481" s="305"/>
      <c r="X481" s="305"/>
      <c r="Y481" s="305"/>
      <c r="Z481" s="305"/>
      <c r="AA481" s="305"/>
      <c r="AB481" s="305"/>
      <c r="AC481" s="305"/>
      <c r="AD481" s="305"/>
      <c r="AE481" s="305"/>
      <c r="AF481" s="305"/>
      <c r="AG481" s="305"/>
      <c r="AH481" s="305"/>
      <c r="AI481" s="305"/>
    </row>
    <row r="482" spans="1:35" s="24" customFormat="1" ht="15">
      <c r="A482" s="120"/>
      <c r="B482" s="111"/>
      <c r="C482" s="90"/>
      <c r="D482" s="90"/>
      <c r="E482" s="23"/>
      <c r="F482" s="305"/>
      <c r="G482" s="305"/>
      <c r="H482" s="305"/>
      <c r="I482" s="305"/>
      <c r="J482" s="305"/>
      <c r="K482" s="305"/>
      <c r="L482" s="305"/>
      <c r="M482" s="305"/>
      <c r="N482" s="305"/>
      <c r="O482" s="305"/>
      <c r="P482" s="305"/>
      <c r="Q482" s="305"/>
      <c r="R482" s="305"/>
      <c r="S482" s="305"/>
      <c r="T482" s="305"/>
      <c r="U482" s="305"/>
      <c r="V482" s="305"/>
      <c r="W482" s="305"/>
      <c r="X482" s="305"/>
      <c r="Y482" s="305"/>
      <c r="Z482" s="305"/>
      <c r="AA482" s="305"/>
      <c r="AB482" s="305"/>
      <c r="AC482" s="305"/>
      <c r="AD482" s="305"/>
      <c r="AE482" s="305"/>
      <c r="AF482" s="305"/>
      <c r="AG482" s="305"/>
      <c r="AH482" s="305"/>
      <c r="AI482" s="305"/>
    </row>
    <row r="483" spans="1:35" s="24" customFormat="1" ht="15">
      <c r="A483" s="120"/>
      <c r="B483" s="111"/>
      <c r="C483" s="90"/>
      <c r="D483" s="90"/>
      <c r="E483" s="23"/>
      <c r="F483" s="305"/>
      <c r="G483" s="305"/>
      <c r="H483" s="305"/>
      <c r="I483" s="305"/>
      <c r="J483" s="305"/>
      <c r="K483" s="305"/>
      <c r="L483" s="305"/>
      <c r="M483" s="305"/>
      <c r="N483" s="305"/>
      <c r="O483" s="305"/>
      <c r="P483" s="305"/>
      <c r="Q483" s="305"/>
      <c r="R483" s="305"/>
      <c r="S483" s="305"/>
      <c r="T483" s="305"/>
      <c r="U483" s="305"/>
      <c r="V483" s="305"/>
      <c r="W483" s="305"/>
      <c r="X483" s="305"/>
      <c r="Y483" s="305"/>
      <c r="Z483" s="305"/>
      <c r="AA483" s="305"/>
      <c r="AB483" s="305"/>
      <c r="AC483" s="305"/>
      <c r="AD483" s="305"/>
      <c r="AE483" s="305"/>
      <c r="AF483" s="305"/>
      <c r="AG483" s="305"/>
      <c r="AH483" s="305"/>
      <c r="AI483" s="305"/>
    </row>
    <row r="484" spans="1:35" s="24" customFormat="1" ht="15">
      <c r="A484" s="120"/>
      <c r="B484" s="111"/>
      <c r="C484" s="90"/>
      <c r="D484" s="90"/>
      <c r="E484" s="23"/>
      <c r="F484" s="305"/>
      <c r="G484" s="305"/>
      <c r="H484" s="305"/>
      <c r="I484" s="305"/>
      <c r="J484" s="305"/>
      <c r="K484" s="305"/>
      <c r="L484" s="305"/>
      <c r="M484" s="305"/>
      <c r="N484" s="305"/>
      <c r="O484" s="305"/>
      <c r="P484" s="305"/>
      <c r="Q484" s="305"/>
      <c r="R484" s="305"/>
      <c r="S484" s="305"/>
      <c r="T484" s="305"/>
      <c r="U484" s="305"/>
      <c r="V484" s="305"/>
      <c r="W484" s="305"/>
      <c r="X484" s="305"/>
      <c r="Y484" s="305"/>
      <c r="Z484" s="305"/>
      <c r="AA484" s="305"/>
      <c r="AB484" s="305"/>
      <c r="AC484" s="305"/>
      <c r="AD484" s="305"/>
      <c r="AE484" s="305"/>
      <c r="AF484" s="305"/>
      <c r="AG484" s="305"/>
      <c r="AH484" s="305"/>
      <c r="AI484" s="305"/>
    </row>
    <row r="485" spans="1:35" s="24" customFormat="1" ht="15">
      <c r="A485" s="120"/>
      <c r="B485" s="111"/>
      <c r="C485" s="90"/>
      <c r="D485" s="90"/>
      <c r="E485" s="23"/>
      <c r="F485" s="305"/>
      <c r="G485" s="305"/>
      <c r="H485" s="305"/>
      <c r="I485" s="305"/>
      <c r="J485" s="305"/>
      <c r="K485" s="305"/>
      <c r="L485" s="305"/>
      <c r="M485" s="305"/>
      <c r="N485" s="305"/>
      <c r="O485" s="305"/>
      <c r="P485" s="305"/>
      <c r="Q485" s="305"/>
      <c r="R485" s="305"/>
      <c r="S485" s="305"/>
      <c r="T485" s="305"/>
      <c r="U485" s="305"/>
      <c r="V485" s="305"/>
      <c r="W485" s="305"/>
      <c r="X485" s="305"/>
      <c r="Y485" s="305"/>
      <c r="Z485" s="305"/>
      <c r="AA485" s="305"/>
      <c r="AB485" s="305"/>
      <c r="AC485" s="305"/>
      <c r="AD485" s="305"/>
      <c r="AE485" s="305"/>
      <c r="AF485" s="305"/>
      <c r="AG485" s="305"/>
      <c r="AH485" s="305"/>
      <c r="AI485" s="305"/>
    </row>
    <row r="486" spans="1:35" s="24" customFormat="1" ht="15">
      <c r="A486" s="120"/>
      <c r="B486" s="111"/>
      <c r="C486" s="90"/>
      <c r="D486" s="90"/>
      <c r="E486" s="23"/>
      <c r="F486" s="305"/>
      <c r="G486" s="305"/>
      <c r="H486" s="305"/>
      <c r="I486" s="305"/>
      <c r="J486" s="305"/>
      <c r="K486" s="305"/>
      <c r="L486" s="305"/>
      <c r="M486" s="305"/>
      <c r="N486" s="305"/>
      <c r="O486" s="305"/>
      <c r="P486" s="305"/>
      <c r="Q486" s="305"/>
      <c r="R486" s="305"/>
      <c r="S486" s="305"/>
      <c r="T486" s="305"/>
      <c r="U486" s="305"/>
      <c r="V486" s="305"/>
      <c r="W486" s="305"/>
      <c r="X486" s="305"/>
      <c r="Y486" s="305"/>
      <c r="Z486" s="305"/>
      <c r="AA486" s="305"/>
      <c r="AB486" s="305"/>
      <c r="AC486" s="305"/>
      <c r="AD486" s="305"/>
      <c r="AE486" s="305"/>
      <c r="AF486" s="305"/>
      <c r="AG486" s="305"/>
      <c r="AH486" s="305"/>
      <c r="AI486" s="305"/>
    </row>
    <row r="487" spans="1:35" s="24" customFormat="1" ht="15">
      <c r="A487" s="120"/>
      <c r="B487" s="111"/>
      <c r="C487" s="90"/>
      <c r="D487" s="90"/>
      <c r="E487" s="23"/>
      <c r="F487" s="305"/>
      <c r="G487" s="305"/>
      <c r="H487" s="305"/>
      <c r="I487" s="305"/>
      <c r="J487" s="305"/>
      <c r="K487" s="305"/>
      <c r="L487" s="305"/>
      <c r="M487" s="305"/>
      <c r="N487" s="305"/>
      <c r="O487" s="305"/>
      <c r="P487" s="305"/>
      <c r="Q487" s="305"/>
      <c r="R487" s="305"/>
      <c r="S487" s="305"/>
      <c r="T487" s="305"/>
      <c r="U487" s="305"/>
      <c r="V487" s="305"/>
      <c r="W487" s="305"/>
      <c r="X487" s="305"/>
      <c r="Y487" s="305"/>
      <c r="Z487" s="305"/>
      <c r="AA487" s="305"/>
      <c r="AB487" s="305"/>
      <c r="AC487" s="305"/>
      <c r="AD487" s="305"/>
      <c r="AE487" s="305"/>
      <c r="AF487" s="305"/>
      <c r="AG487" s="305"/>
      <c r="AH487" s="305"/>
      <c r="AI487" s="305"/>
    </row>
    <row r="488" spans="1:35" s="24" customFormat="1" ht="15">
      <c r="A488" s="120"/>
      <c r="B488" s="111"/>
      <c r="C488" s="90"/>
      <c r="D488" s="90"/>
      <c r="E488" s="23"/>
      <c r="F488" s="305"/>
      <c r="G488" s="305"/>
      <c r="H488" s="305"/>
      <c r="I488" s="305"/>
      <c r="J488" s="305"/>
      <c r="K488" s="305"/>
      <c r="L488" s="305"/>
      <c r="M488" s="305"/>
      <c r="N488" s="305"/>
      <c r="O488" s="305"/>
      <c r="P488" s="305"/>
      <c r="Q488" s="305"/>
      <c r="R488" s="305"/>
      <c r="S488" s="305"/>
      <c r="T488" s="305"/>
      <c r="U488" s="305"/>
      <c r="V488" s="305"/>
      <c r="W488" s="305"/>
      <c r="X488" s="305"/>
      <c r="Y488" s="305"/>
      <c r="Z488" s="305"/>
      <c r="AA488" s="305"/>
      <c r="AB488" s="305"/>
      <c r="AC488" s="305"/>
      <c r="AD488" s="305"/>
      <c r="AE488" s="305"/>
      <c r="AF488" s="305"/>
      <c r="AG488" s="305"/>
      <c r="AH488" s="305"/>
      <c r="AI488" s="305"/>
    </row>
    <row r="489" spans="1:35" s="24" customFormat="1" ht="15">
      <c r="A489" s="120"/>
      <c r="B489" s="111"/>
      <c r="C489" s="90"/>
      <c r="D489" s="90"/>
      <c r="E489" s="23"/>
      <c r="F489" s="305"/>
      <c r="G489" s="305"/>
      <c r="H489" s="305"/>
      <c r="I489" s="305"/>
      <c r="J489" s="305"/>
      <c r="K489" s="305"/>
      <c r="L489" s="305"/>
      <c r="M489" s="305"/>
      <c r="N489" s="305"/>
      <c r="O489" s="305"/>
      <c r="P489" s="305"/>
      <c r="Q489" s="305"/>
      <c r="R489" s="305"/>
      <c r="S489" s="305"/>
      <c r="T489" s="305"/>
      <c r="U489" s="305"/>
      <c r="V489" s="305"/>
      <c r="W489" s="305"/>
      <c r="X489" s="305"/>
      <c r="Y489" s="305"/>
      <c r="Z489" s="305"/>
      <c r="AA489" s="305"/>
      <c r="AB489" s="305"/>
      <c r="AC489" s="305"/>
      <c r="AD489" s="305"/>
      <c r="AE489" s="305"/>
      <c r="AF489" s="305"/>
      <c r="AG489" s="305"/>
      <c r="AH489" s="305"/>
      <c r="AI489" s="305"/>
    </row>
    <row r="490" spans="1:35" s="24" customFormat="1" ht="15">
      <c r="A490" s="120"/>
      <c r="B490" s="111"/>
      <c r="C490" s="90"/>
      <c r="D490" s="90"/>
      <c r="E490" s="23"/>
      <c r="F490" s="305"/>
      <c r="G490" s="305"/>
      <c r="H490" s="305"/>
      <c r="I490" s="305"/>
      <c r="J490" s="305"/>
      <c r="K490" s="305"/>
      <c r="L490" s="305"/>
      <c r="M490" s="305"/>
      <c r="N490" s="305"/>
      <c r="O490" s="305"/>
      <c r="P490" s="305"/>
      <c r="Q490" s="305"/>
      <c r="R490" s="305"/>
      <c r="S490" s="305"/>
      <c r="T490" s="305"/>
      <c r="U490" s="305"/>
      <c r="V490" s="305"/>
      <c r="W490" s="305"/>
      <c r="X490" s="305"/>
      <c r="Y490" s="305"/>
      <c r="Z490" s="305"/>
      <c r="AA490" s="305"/>
      <c r="AB490" s="305"/>
      <c r="AC490" s="305"/>
      <c r="AD490" s="305"/>
      <c r="AE490" s="305"/>
      <c r="AF490" s="305"/>
      <c r="AG490" s="305"/>
      <c r="AH490" s="305"/>
      <c r="AI490" s="305"/>
    </row>
    <row r="491" spans="1:35" s="24" customFormat="1" ht="15">
      <c r="A491" s="120"/>
      <c r="B491" s="111"/>
      <c r="C491" s="90"/>
      <c r="D491" s="90"/>
      <c r="E491" s="23"/>
      <c r="F491" s="305"/>
      <c r="G491" s="305"/>
      <c r="H491" s="305"/>
      <c r="I491" s="305"/>
      <c r="J491" s="305"/>
      <c r="K491" s="305"/>
      <c r="L491" s="305"/>
      <c r="M491" s="305"/>
      <c r="N491" s="305"/>
      <c r="O491" s="305"/>
      <c r="P491" s="305"/>
      <c r="Q491" s="305"/>
      <c r="R491" s="305"/>
      <c r="S491" s="305"/>
      <c r="T491" s="305"/>
      <c r="U491" s="305"/>
      <c r="V491" s="305"/>
      <c r="W491" s="305"/>
      <c r="X491" s="305"/>
      <c r="Y491" s="305"/>
      <c r="Z491" s="305"/>
      <c r="AA491" s="305"/>
      <c r="AB491" s="305"/>
      <c r="AC491" s="305"/>
      <c r="AD491" s="305"/>
      <c r="AE491" s="305"/>
      <c r="AF491" s="305"/>
      <c r="AG491" s="305"/>
      <c r="AH491" s="305"/>
      <c r="AI491" s="305"/>
    </row>
    <row r="492" spans="1:35" s="24" customFormat="1" ht="15">
      <c r="A492" s="120"/>
      <c r="B492" s="111"/>
      <c r="C492" s="90"/>
      <c r="D492" s="90"/>
      <c r="E492" s="23"/>
      <c r="F492" s="305"/>
      <c r="G492" s="305"/>
      <c r="H492" s="305"/>
      <c r="I492" s="305"/>
      <c r="J492" s="305"/>
      <c r="K492" s="305"/>
      <c r="L492" s="305"/>
      <c r="M492" s="305"/>
      <c r="N492" s="305"/>
      <c r="O492" s="305"/>
      <c r="P492" s="305"/>
      <c r="Q492" s="305"/>
      <c r="R492" s="305"/>
      <c r="S492" s="305"/>
      <c r="T492" s="305"/>
      <c r="U492" s="305"/>
      <c r="V492" s="305"/>
      <c r="W492" s="305"/>
      <c r="X492" s="305"/>
      <c r="Y492" s="305"/>
      <c r="Z492" s="305"/>
      <c r="AA492" s="305"/>
      <c r="AB492" s="305"/>
      <c r="AC492" s="305"/>
      <c r="AD492" s="305"/>
      <c r="AE492" s="305"/>
      <c r="AF492" s="305"/>
      <c r="AG492" s="305"/>
      <c r="AH492" s="305"/>
      <c r="AI492" s="305"/>
    </row>
    <row r="493" spans="1:35" s="24" customFormat="1" ht="15">
      <c r="A493" s="120"/>
      <c r="B493" s="111"/>
      <c r="C493" s="90"/>
      <c r="D493" s="90"/>
      <c r="E493" s="23"/>
      <c r="F493" s="305"/>
      <c r="G493" s="305"/>
      <c r="H493" s="305"/>
      <c r="I493" s="305"/>
      <c r="J493" s="305"/>
      <c r="K493" s="305"/>
      <c r="L493" s="305"/>
      <c r="M493" s="305"/>
      <c r="N493" s="305"/>
      <c r="O493" s="305"/>
      <c r="P493" s="305"/>
      <c r="Q493" s="305"/>
      <c r="R493" s="305"/>
      <c r="S493" s="305"/>
      <c r="T493" s="305"/>
      <c r="U493" s="305"/>
      <c r="V493" s="305"/>
      <c r="W493" s="305"/>
      <c r="X493" s="305"/>
      <c r="Y493" s="305"/>
      <c r="Z493" s="305"/>
      <c r="AA493" s="305"/>
      <c r="AB493" s="305"/>
      <c r="AC493" s="305"/>
      <c r="AD493" s="305"/>
      <c r="AE493" s="305"/>
      <c r="AF493" s="305"/>
      <c r="AG493" s="305"/>
      <c r="AH493" s="305"/>
      <c r="AI493" s="305"/>
    </row>
    <row r="494" spans="1:35" s="24" customFormat="1" ht="15">
      <c r="A494" s="120"/>
      <c r="B494" s="111"/>
      <c r="C494" s="90"/>
      <c r="D494" s="90"/>
      <c r="E494" s="23"/>
      <c r="F494" s="305"/>
      <c r="G494" s="305"/>
      <c r="H494" s="305"/>
      <c r="I494" s="305"/>
      <c r="J494" s="305"/>
      <c r="K494" s="305"/>
      <c r="L494" s="305"/>
      <c r="M494" s="305"/>
      <c r="N494" s="305"/>
      <c r="O494" s="305"/>
      <c r="P494" s="305"/>
      <c r="Q494" s="305"/>
      <c r="R494" s="305"/>
      <c r="S494" s="305"/>
      <c r="T494" s="305"/>
      <c r="U494" s="305"/>
      <c r="V494" s="305"/>
      <c r="W494" s="305"/>
      <c r="X494" s="305"/>
      <c r="Y494" s="305"/>
      <c r="Z494" s="305"/>
      <c r="AA494" s="305"/>
      <c r="AB494" s="305"/>
      <c r="AC494" s="305"/>
      <c r="AD494" s="305"/>
      <c r="AE494" s="305"/>
      <c r="AF494" s="305"/>
      <c r="AG494" s="305"/>
      <c r="AH494" s="305"/>
      <c r="AI494" s="305"/>
    </row>
    <row r="495" spans="1:35" s="24" customFormat="1" ht="15">
      <c r="A495" s="120"/>
      <c r="B495" s="111"/>
      <c r="C495" s="90"/>
      <c r="D495" s="90"/>
      <c r="E495" s="23"/>
      <c r="F495" s="305"/>
      <c r="G495" s="305"/>
      <c r="H495" s="305"/>
      <c r="I495" s="305"/>
      <c r="J495" s="305"/>
      <c r="K495" s="305"/>
      <c r="L495" s="305"/>
      <c r="M495" s="305"/>
      <c r="N495" s="305"/>
      <c r="O495" s="305"/>
      <c r="P495" s="305"/>
      <c r="Q495" s="305"/>
      <c r="R495" s="305"/>
      <c r="S495" s="305"/>
      <c r="T495" s="305"/>
      <c r="U495" s="305"/>
      <c r="V495" s="305"/>
      <c r="W495" s="305"/>
      <c r="X495" s="305"/>
      <c r="Y495" s="305"/>
      <c r="Z495" s="305"/>
      <c r="AA495" s="305"/>
      <c r="AB495" s="305"/>
      <c r="AC495" s="305"/>
      <c r="AD495" s="305"/>
      <c r="AE495" s="305"/>
      <c r="AF495" s="305"/>
      <c r="AG495" s="305"/>
      <c r="AH495" s="305"/>
      <c r="AI495" s="305"/>
    </row>
    <row r="496" spans="1:35" s="24" customFormat="1" ht="15">
      <c r="A496" s="120"/>
      <c r="B496" s="111"/>
      <c r="C496" s="90"/>
      <c r="D496" s="90"/>
      <c r="E496" s="23"/>
      <c r="F496" s="305"/>
      <c r="G496" s="305"/>
      <c r="H496" s="305"/>
      <c r="I496" s="305"/>
      <c r="J496" s="305"/>
      <c r="K496" s="305"/>
      <c r="L496" s="305"/>
      <c r="M496" s="305"/>
      <c r="N496" s="305"/>
      <c r="O496" s="305"/>
      <c r="P496" s="305"/>
      <c r="Q496" s="305"/>
      <c r="R496" s="305"/>
      <c r="S496" s="305"/>
      <c r="T496" s="305"/>
      <c r="U496" s="305"/>
      <c r="V496" s="305"/>
      <c r="W496" s="305"/>
      <c r="X496" s="305"/>
      <c r="Y496" s="305"/>
      <c r="Z496" s="305"/>
      <c r="AA496" s="305"/>
      <c r="AB496" s="305"/>
      <c r="AC496" s="305"/>
      <c r="AD496" s="305"/>
      <c r="AE496" s="305"/>
      <c r="AF496" s="305"/>
      <c r="AG496" s="305"/>
      <c r="AH496" s="305"/>
      <c r="AI496" s="305"/>
    </row>
    <row r="497" spans="1:35" s="24" customFormat="1" ht="15">
      <c r="A497" s="120"/>
      <c r="B497" s="111"/>
      <c r="C497" s="90"/>
      <c r="D497" s="90"/>
      <c r="E497" s="23"/>
      <c r="F497" s="305"/>
      <c r="G497" s="305"/>
      <c r="H497" s="305"/>
      <c r="I497" s="305"/>
      <c r="J497" s="305"/>
      <c r="K497" s="305"/>
      <c r="L497" s="305"/>
      <c r="M497" s="305"/>
      <c r="N497" s="305"/>
      <c r="O497" s="305"/>
      <c r="P497" s="305"/>
      <c r="Q497" s="305"/>
      <c r="R497" s="305"/>
      <c r="S497" s="305"/>
      <c r="T497" s="305"/>
      <c r="U497" s="305"/>
      <c r="V497" s="305"/>
      <c r="W497" s="305"/>
      <c r="X497" s="305"/>
      <c r="Y497" s="305"/>
      <c r="Z497" s="305"/>
      <c r="AA497" s="305"/>
      <c r="AB497" s="305"/>
      <c r="AC497" s="305"/>
      <c r="AD497" s="305"/>
      <c r="AE497" s="305"/>
      <c r="AF497" s="305"/>
      <c r="AG497" s="305"/>
      <c r="AH497" s="305"/>
      <c r="AI497" s="305"/>
    </row>
    <row r="498" spans="1:35" s="24" customFormat="1" ht="15">
      <c r="A498" s="120"/>
      <c r="B498" s="111"/>
      <c r="C498" s="90"/>
      <c r="D498" s="90"/>
      <c r="E498" s="23"/>
      <c r="F498" s="305"/>
      <c r="G498" s="305"/>
      <c r="H498" s="305"/>
      <c r="I498" s="305"/>
      <c r="J498" s="305"/>
      <c r="K498" s="305"/>
      <c r="L498" s="305"/>
      <c r="M498" s="305"/>
      <c r="N498" s="305"/>
      <c r="O498" s="305"/>
      <c r="P498" s="305"/>
      <c r="Q498" s="305"/>
      <c r="R498" s="305"/>
      <c r="S498" s="305"/>
      <c r="T498" s="305"/>
      <c r="U498" s="305"/>
      <c r="V498" s="305"/>
      <c r="W498" s="305"/>
      <c r="X498" s="305"/>
      <c r="Y498" s="305"/>
      <c r="Z498" s="305"/>
      <c r="AA498" s="305"/>
      <c r="AB498" s="305"/>
      <c r="AC498" s="305"/>
      <c r="AD498" s="305"/>
      <c r="AE498" s="305"/>
      <c r="AF498" s="305"/>
      <c r="AG498" s="305"/>
      <c r="AH498" s="305"/>
      <c r="AI498" s="305"/>
    </row>
    <row r="499" spans="1:35" s="24" customFormat="1" ht="15">
      <c r="A499" s="120"/>
      <c r="B499" s="111"/>
      <c r="C499" s="90"/>
      <c r="D499" s="90"/>
      <c r="E499" s="23"/>
      <c r="F499" s="305"/>
      <c r="G499" s="305"/>
      <c r="H499" s="305"/>
      <c r="I499" s="305"/>
      <c r="J499" s="305"/>
      <c r="K499" s="305"/>
      <c r="L499" s="305"/>
      <c r="M499" s="305"/>
      <c r="N499" s="305"/>
      <c r="O499" s="305"/>
      <c r="P499" s="305"/>
      <c r="Q499" s="305"/>
      <c r="R499" s="305"/>
      <c r="S499" s="305"/>
      <c r="T499" s="305"/>
      <c r="U499" s="305"/>
      <c r="V499" s="305"/>
      <c r="W499" s="305"/>
      <c r="X499" s="305"/>
      <c r="Y499" s="305"/>
      <c r="Z499" s="305"/>
      <c r="AA499" s="305"/>
      <c r="AB499" s="305"/>
      <c r="AC499" s="305"/>
      <c r="AD499" s="305"/>
      <c r="AE499" s="305"/>
      <c r="AF499" s="305"/>
      <c r="AG499" s="305"/>
      <c r="AH499" s="305"/>
      <c r="AI499" s="305"/>
    </row>
    <row r="500" spans="1:35" s="24" customFormat="1" ht="15">
      <c r="A500" s="120"/>
      <c r="B500" s="111"/>
      <c r="C500" s="90"/>
      <c r="D500" s="90"/>
      <c r="E500" s="23"/>
      <c r="F500" s="305"/>
      <c r="G500" s="305"/>
      <c r="H500" s="305"/>
      <c r="I500" s="305"/>
      <c r="J500" s="305"/>
      <c r="K500" s="305"/>
      <c r="L500" s="305"/>
      <c r="M500" s="305"/>
      <c r="N500" s="305"/>
      <c r="O500" s="305"/>
      <c r="P500" s="305"/>
      <c r="Q500" s="305"/>
      <c r="R500" s="305"/>
      <c r="S500" s="305"/>
      <c r="T500" s="305"/>
      <c r="U500" s="305"/>
      <c r="V500" s="305"/>
      <c r="W500" s="305"/>
      <c r="X500" s="305"/>
      <c r="Y500" s="305"/>
      <c r="Z500" s="305"/>
      <c r="AA500" s="305"/>
      <c r="AB500" s="305"/>
      <c r="AC500" s="305"/>
      <c r="AD500" s="305"/>
      <c r="AE500" s="305"/>
      <c r="AF500" s="305"/>
      <c r="AG500" s="305"/>
      <c r="AH500" s="305"/>
      <c r="AI500" s="305"/>
    </row>
    <row r="501" spans="1:35" s="24" customFormat="1" ht="15">
      <c r="A501" s="120"/>
      <c r="B501" s="111"/>
      <c r="C501" s="90"/>
      <c r="D501" s="90"/>
      <c r="E501" s="23"/>
      <c r="F501" s="305"/>
      <c r="G501" s="305"/>
      <c r="H501" s="305"/>
      <c r="I501" s="305"/>
      <c r="J501" s="305"/>
      <c r="K501" s="305"/>
      <c r="L501" s="305"/>
      <c r="M501" s="305"/>
      <c r="N501" s="305"/>
      <c r="O501" s="305"/>
      <c r="P501" s="305"/>
      <c r="Q501" s="305"/>
      <c r="R501" s="305"/>
      <c r="S501" s="305"/>
      <c r="T501" s="305"/>
      <c r="U501" s="305"/>
      <c r="V501" s="305"/>
      <c r="W501" s="305"/>
      <c r="X501" s="305"/>
      <c r="Y501" s="305"/>
      <c r="Z501" s="305"/>
      <c r="AA501" s="305"/>
      <c r="AB501" s="305"/>
      <c r="AC501" s="305"/>
      <c r="AD501" s="305"/>
      <c r="AE501" s="305"/>
      <c r="AF501" s="305"/>
      <c r="AG501" s="305"/>
      <c r="AH501" s="305"/>
      <c r="AI501" s="305"/>
    </row>
    <row r="502" spans="1:35" s="24" customFormat="1" ht="15">
      <c r="A502" s="120"/>
      <c r="B502" s="111"/>
      <c r="C502" s="90"/>
      <c r="D502" s="90"/>
      <c r="E502" s="23"/>
      <c r="F502" s="305"/>
      <c r="G502" s="305"/>
      <c r="H502" s="305"/>
      <c r="I502" s="305"/>
      <c r="J502" s="305"/>
      <c r="K502" s="305"/>
      <c r="L502" s="305"/>
      <c r="M502" s="305"/>
      <c r="N502" s="305"/>
      <c r="O502" s="305"/>
      <c r="P502" s="305"/>
      <c r="Q502" s="305"/>
      <c r="R502" s="305"/>
      <c r="S502" s="305"/>
      <c r="T502" s="305"/>
      <c r="U502" s="305"/>
      <c r="V502" s="305"/>
      <c r="W502" s="305"/>
      <c r="X502" s="305"/>
      <c r="Y502" s="305"/>
      <c r="Z502" s="305"/>
      <c r="AA502" s="305"/>
      <c r="AB502" s="305"/>
      <c r="AC502" s="305"/>
      <c r="AD502" s="305"/>
      <c r="AE502" s="305"/>
      <c r="AF502" s="305"/>
      <c r="AG502" s="305"/>
      <c r="AH502" s="305"/>
      <c r="AI502" s="305"/>
    </row>
    <row r="503" spans="1:35" s="24" customFormat="1" ht="15">
      <c r="A503" s="120"/>
      <c r="B503" s="111"/>
      <c r="C503" s="90"/>
      <c r="D503" s="90"/>
      <c r="E503" s="23"/>
      <c r="F503" s="305"/>
      <c r="G503" s="305"/>
      <c r="H503" s="305"/>
      <c r="I503" s="305"/>
      <c r="J503" s="305"/>
      <c r="K503" s="305"/>
      <c r="L503" s="305"/>
      <c r="M503" s="305"/>
      <c r="N503" s="305"/>
      <c r="O503" s="305"/>
      <c r="P503" s="305"/>
      <c r="Q503" s="305"/>
      <c r="R503" s="305"/>
      <c r="S503" s="305"/>
      <c r="T503" s="305"/>
      <c r="U503" s="305"/>
      <c r="V503" s="305"/>
      <c r="W503" s="305"/>
      <c r="X503" s="305"/>
      <c r="Y503" s="305"/>
      <c r="Z503" s="305"/>
      <c r="AA503" s="305"/>
      <c r="AB503" s="305"/>
      <c r="AC503" s="305"/>
      <c r="AD503" s="305"/>
      <c r="AE503" s="305"/>
      <c r="AF503" s="305"/>
      <c r="AG503" s="305"/>
      <c r="AH503" s="305"/>
      <c r="AI503" s="305"/>
    </row>
    <row r="504" spans="1:35" s="24" customFormat="1" ht="15">
      <c r="A504" s="120"/>
      <c r="B504" s="111"/>
      <c r="C504" s="90"/>
      <c r="D504" s="90"/>
      <c r="E504" s="23"/>
      <c r="F504" s="305"/>
      <c r="G504" s="305"/>
      <c r="H504" s="305"/>
      <c r="I504" s="305"/>
      <c r="J504" s="305"/>
      <c r="K504" s="305"/>
      <c r="L504" s="305"/>
      <c r="M504" s="305"/>
      <c r="N504" s="305"/>
      <c r="O504" s="305"/>
      <c r="P504" s="305"/>
      <c r="Q504" s="305"/>
      <c r="R504" s="305"/>
      <c r="S504" s="305"/>
      <c r="T504" s="305"/>
      <c r="U504" s="305"/>
      <c r="V504" s="305"/>
      <c r="W504" s="305"/>
      <c r="X504" s="305"/>
      <c r="Y504" s="305"/>
      <c r="Z504" s="305"/>
      <c r="AA504" s="305"/>
      <c r="AB504" s="305"/>
      <c r="AC504" s="305"/>
      <c r="AD504" s="305"/>
      <c r="AE504" s="305"/>
      <c r="AF504" s="305"/>
      <c r="AG504" s="305"/>
      <c r="AH504" s="305"/>
      <c r="AI504" s="305"/>
    </row>
    <row r="505" spans="1:35" s="24" customFormat="1" ht="15">
      <c r="A505" s="120"/>
      <c r="B505" s="111"/>
      <c r="C505" s="90"/>
      <c r="D505" s="90"/>
      <c r="E505" s="23"/>
      <c r="F505" s="305"/>
      <c r="G505" s="305"/>
      <c r="H505" s="305"/>
      <c r="I505" s="305"/>
      <c r="J505" s="305"/>
      <c r="K505" s="305"/>
      <c r="L505" s="305"/>
      <c r="M505" s="305"/>
      <c r="N505" s="305"/>
      <c r="O505" s="305"/>
      <c r="P505" s="305"/>
      <c r="Q505" s="305"/>
      <c r="R505" s="305"/>
      <c r="S505" s="305"/>
      <c r="T505" s="305"/>
      <c r="U505" s="305"/>
      <c r="V505" s="305"/>
      <c r="W505" s="305"/>
      <c r="X505" s="305"/>
      <c r="Y505" s="305"/>
      <c r="Z505" s="305"/>
      <c r="AA505" s="305"/>
      <c r="AB505" s="305"/>
      <c r="AC505" s="305"/>
      <c r="AD505" s="305"/>
      <c r="AE505" s="305"/>
      <c r="AF505" s="305"/>
      <c r="AG505" s="305"/>
      <c r="AH505" s="305"/>
      <c r="AI505" s="305"/>
    </row>
    <row r="506" spans="1:35" s="24" customFormat="1" ht="15">
      <c r="A506" s="120"/>
      <c r="B506" s="111"/>
      <c r="C506" s="90"/>
      <c r="D506" s="90"/>
      <c r="E506" s="23"/>
      <c r="F506" s="305"/>
      <c r="G506" s="305"/>
      <c r="H506" s="305"/>
      <c r="I506" s="305"/>
      <c r="J506" s="305"/>
      <c r="K506" s="305"/>
      <c r="L506" s="305"/>
      <c r="M506" s="305"/>
      <c r="N506" s="305"/>
      <c r="O506" s="305"/>
      <c r="P506" s="305"/>
      <c r="Q506" s="305"/>
      <c r="R506" s="305"/>
      <c r="S506" s="305"/>
      <c r="T506" s="305"/>
      <c r="U506" s="305"/>
      <c r="V506" s="305"/>
      <c r="W506" s="305"/>
      <c r="X506" s="305"/>
      <c r="Y506" s="305"/>
      <c r="Z506" s="305"/>
      <c r="AA506" s="305"/>
      <c r="AB506" s="305"/>
      <c r="AC506" s="305"/>
      <c r="AD506" s="305"/>
      <c r="AE506" s="305"/>
      <c r="AF506" s="305"/>
      <c r="AG506" s="305"/>
      <c r="AH506" s="305"/>
      <c r="AI506" s="305"/>
    </row>
    <row r="507" spans="1:35" s="24" customFormat="1" ht="15">
      <c r="A507" s="120"/>
      <c r="B507" s="111"/>
      <c r="C507" s="90"/>
      <c r="D507" s="90"/>
      <c r="E507" s="23"/>
      <c r="F507" s="305"/>
      <c r="G507" s="305"/>
      <c r="H507" s="305"/>
      <c r="I507" s="305"/>
      <c r="J507" s="305"/>
      <c r="K507" s="305"/>
      <c r="L507" s="305"/>
      <c r="M507" s="305"/>
      <c r="N507" s="305"/>
      <c r="O507" s="305"/>
      <c r="P507" s="305"/>
      <c r="Q507" s="305"/>
      <c r="R507" s="305"/>
      <c r="S507" s="305"/>
      <c r="T507" s="305"/>
      <c r="U507" s="305"/>
      <c r="V507" s="305"/>
      <c r="W507" s="305"/>
      <c r="X507" s="305"/>
      <c r="Y507" s="305"/>
      <c r="Z507" s="305"/>
      <c r="AA507" s="305"/>
      <c r="AB507" s="305"/>
      <c r="AC507" s="305"/>
      <c r="AD507" s="305"/>
      <c r="AE507" s="305"/>
      <c r="AF507" s="305"/>
      <c r="AG507" s="305"/>
      <c r="AH507" s="305"/>
      <c r="AI507" s="305"/>
    </row>
    <row r="508" spans="1:35" s="24" customFormat="1" ht="15">
      <c r="A508" s="120"/>
      <c r="B508" s="111"/>
      <c r="C508" s="90"/>
      <c r="D508" s="90"/>
      <c r="E508" s="23"/>
      <c r="F508" s="305"/>
      <c r="G508" s="305"/>
      <c r="H508" s="305"/>
      <c r="I508" s="305"/>
      <c r="J508" s="305"/>
      <c r="K508" s="305"/>
      <c r="L508" s="305"/>
      <c r="M508" s="305"/>
      <c r="N508" s="305"/>
      <c r="O508" s="305"/>
      <c r="P508" s="305"/>
      <c r="Q508" s="305"/>
      <c r="R508" s="305"/>
      <c r="S508" s="305"/>
      <c r="T508" s="305"/>
      <c r="U508" s="305"/>
      <c r="V508" s="305"/>
      <c r="W508" s="305"/>
      <c r="X508" s="305"/>
      <c r="Y508" s="305"/>
      <c r="Z508" s="305"/>
      <c r="AA508" s="305"/>
      <c r="AB508" s="305"/>
      <c r="AC508" s="305"/>
      <c r="AD508" s="305"/>
      <c r="AE508" s="305"/>
      <c r="AF508" s="305"/>
      <c r="AG508" s="305"/>
      <c r="AH508" s="305"/>
      <c r="AI508" s="305"/>
    </row>
    <row r="509" spans="1:35" s="24" customFormat="1" ht="15">
      <c r="A509" s="120"/>
      <c r="B509" s="111"/>
      <c r="C509" s="90"/>
      <c r="D509" s="90"/>
      <c r="E509" s="23"/>
      <c r="F509" s="305"/>
      <c r="G509" s="305"/>
      <c r="H509" s="305"/>
      <c r="I509" s="305"/>
      <c r="J509" s="305"/>
      <c r="K509" s="305"/>
      <c r="L509" s="305"/>
      <c r="M509" s="305"/>
      <c r="N509" s="305"/>
      <c r="O509" s="305"/>
      <c r="P509" s="305"/>
      <c r="Q509" s="305"/>
      <c r="R509" s="305"/>
      <c r="S509" s="305"/>
      <c r="T509" s="305"/>
      <c r="U509" s="305"/>
      <c r="V509" s="305"/>
      <c r="W509" s="305"/>
      <c r="X509" s="305"/>
      <c r="Y509" s="305"/>
      <c r="Z509" s="305"/>
      <c r="AA509" s="305"/>
      <c r="AB509" s="305"/>
      <c r="AC509" s="305"/>
      <c r="AD509" s="305"/>
      <c r="AE509" s="305"/>
      <c r="AF509" s="305"/>
      <c r="AG509" s="305"/>
      <c r="AH509" s="305"/>
      <c r="AI509" s="305"/>
    </row>
    <row r="510" spans="1:35" s="24" customFormat="1" ht="15">
      <c r="A510" s="120"/>
      <c r="B510" s="111"/>
      <c r="C510" s="90"/>
      <c r="D510" s="90"/>
      <c r="E510" s="23"/>
      <c r="F510" s="305"/>
      <c r="G510" s="305"/>
      <c r="H510" s="305"/>
      <c r="I510" s="305"/>
      <c r="J510" s="305"/>
      <c r="K510" s="305"/>
      <c r="L510" s="305"/>
      <c r="M510" s="305"/>
      <c r="N510" s="305"/>
      <c r="O510" s="305"/>
      <c r="P510" s="305"/>
      <c r="Q510" s="305"/>
      <c r="R510" s="305"/>
      <c r="S510" s="305"/>
      <c r="T510" s="305"/>
      <c r="U510" s="305"/>
      <c r="V510" s="305"/>
      <c r="W510" s="305"/>
      <c r="X510" s="305"/>
      <c r="Y510" s="305"/>
      <c r="Z510" s="305"/>
      <c r="AA510" s="305"/>
      <c r="AB510" s="305"/>
      <c r="AC510" s="305"/>
      <c r="AD510" s="305"/>
      <c r="AE510" s="305"/>
      <c r="AF510" s="305"/>
      <c r="AG510" s="305"/>
      <c r="AH510" s="305"/>
      <c r="AI510" s="305"/>
    </row>
    <row r="511" spans="1:35" s="24" customFormat="1" ht="15">
      <c r="A511" s="120"/>
      <c r="B511" s="111"/>
      <c r="C511" s="90"/>
      <c r="D511" s="90"/>
      <c r="E511" s="23"/>
      <c r="F511" s="305"/>
      <c r="G511" s="305"/>
      <c r="H511" s="305"/>
      <c r="I511" s="305"/>
      <c r="J511" s="305"/>
      <c r="K511" s="305"/>
      <c r="L511" s="305"/>
      <c r="M511" s="305"/>
      <c r="N511" s="305"/>
      <c r="O511" s="305"/>
      <c r="P511" s="305"/>
      <c r="Q511" s="305"/>
      <c r="R511" s="305"/>
      <c r="S511" s="305"/>
      <c r="T511" s="305"/>
      <c r="U511" s="305"/>
      <c r="V511" s="305"/>
      <c r="W511" s="305"/>
      <c r="X511" s="305"/>
      <c r="Y511" s="305"/>
      <c r="Z511" s="305"/>
      <c r="AA511" s="305"/>
      <c r="AB511" s="305"/>
      <c r="AC511" s="305"/>
      <c r="AD511" s="305"/>
      <c r="AE511" s="305"/>
      <c r="AF511" s="305"/>
      <c r="AG511" s="305"/>
      <c r="AH511" s="305"/>
      <c r="AI511" s="305"/>
    </row>
    <row r="512" spans="1:35" s="24" customFormat="1" ht="15">
      <c r="A512" s="120"/>
      <c r="B512" s="111"/>
      <c r="C512" s="90"/>
      <c r="D512" s="90"/>
      <c r="E512" s="23"/>
      <c r="F512" s="305"/>
      <c r="G512" s="305"/>
      <c r="H512" s="305"/>
      <c r="I512" s="305"/>
      <c r="J512" s="305"/>
      <c r="K512" s="305"/>
      <c r="L512" s="305"/>
      <c r="M512" s="305"/>
      <c r="N512" s="305"/>
      <c r="O512" s="305"/>
      <c r="P512" s="305"/>
      <c r="Q512" s="305"/>
      <c r="R512" s="305"/>
      <c r="S512" s="305"/>
      <c r="T512" s="305"/>
      <c r="U512" s="305"/>
      <c r="V512" s="305"/>
      <c r="W512" s="305"/>
      <c r="X512" s="305"/>
      <c r="Y512" s="305"/>
      <c r="Z512" s="305"/>
      <c r="AA512" s="305"/>
      <c r="AB512" s="305"/>
      <c r="AC512" s="305"/>
      <c r="AD512" s="305"/>
      <c r="AE512" s="305"/>
      <c r="AF512" s="305"/>
      <c r="AG512" s="305"/>
      <c r="AH512" s="305"/>
      <c r="AI512" s="305"/>
    </row>
    <row r="513" spans="1:35" s="24" customFormat="1" ht="15">
      <c r="A513" s="120"/>
      <c r="B513" s="111"/>
      <c r="C513" s="90"/>
      <c r="D513" s="90"/>
      <c r="E513" s="23"/>
      <c r="F513" s="305"/>
      <c r="G513" s="305"/>
      <c r="H513" s="305"/>
      <c r="I513" s="305"/>
      <c r="J513" s="305"/>
      <c r="K513" s="305"/>
      <c r="L513" s="305"/>
      <c r="M513" s="305"/>
      <c r="N513" s="305"/>
      <c r="O513" s="305"/>
      <c r="P513" s="305"/>
      <c r="Q513" s="305"/>
      <c r="R513" s="305"/>
      <c r="S513" s="305"/>
      <c r="T513" s="305"/>
      <c r="U513" s="305"/>
      <c r="V513" s="305"/>
      <c r="W513" s="305"/>
      <c r="X513" s="305"/>
      <c r="Y513" s="305"/>
      <c r="Z513" s="305"/>
      <c r="AA513" s="305"/>
      <c r="AB513" s="305"/>
      <c r="AC513" s="305"/>
      <c r="AD513" s="305"/>
      <c r="AE513" s="305"/>
      <c r="AF513" s="305"/>
      <c r="AG513" s="305"/>
      <c r="AH513" s="305"/>
      <c r="AI513" s="305"/>
    </row>
    <row r="514" spans="1:35" s="24" customFormat="1" ht="15">
      <c r="A514" s="120"/>
      <c r="B514" s="111"/>
      <c r="C514" s="90"/>
      <c r="D514" s="90"/>
      <c r="E514" s="23"/>
      <c r="F514" s="305"/>
      <c r="G514" s="305"/>
      <c r="H514" s="305"/>
      <c r="I514" s="305"/>
      <c r="J514" s="305"/>
      <c r="K514" s="305"/>
      <c r="L514" s="305"/>
      <c r="M514" s="305"/>
      <c r="N514" s="305"/>
      <c r="O514" s="305"/>
      <c r="P514" s="305"/>
      <c r="Q514" s="305"/>
      <c r="R514" s="305"/>
      <c r="S514" s="305"/>
      <c r="T514" s="305"/>
      <c r="U514" s="305"/>
      <c r="V514" s="305"/>
      <c r="W514" s="305"/>
      <c r="X514" s="305"/>
      <c r="Y514" s="305"/>
      <c r="Z514" s="305"/>
      <c r="AA514" s="305"/>
      <c r="AB514" s="305"/>
      <c r="AC514" s="305"/>
      <c r="AD514" s="305"/>
      <c r="AE514" s="305"/>
      <c r="AF514" s="305"/>
      <c r="AG514" s="305"/>
      <c r="AH514" s="305"/>
      <c r="AI514" s="305"/>
    </row>
    <row r="515" spans="1:35" s="24" customFormat="1" ht="15">
      <c r="A515" s="120"/>
      <c r="B515" s="111"/>
      <c r="C515" s="90"/>
      <c r="D515" s="90"/>
      <c r="E515" s="23"/>
      <c r="F515" s="305"/>
      <c r="G515" s="305"/>
      <c r="H515" s="305"/>
      <c r="I515" s="305"/>
      <c r="J515" s="305"/>
      <c r="K515" s="305"/>
      <c r="L515" s="305"/>
      <c r="M515" s="305"/>
      <c r="N515" s="305"/>
      <c r="O515" s="305"/>
      <c r="P515" s="305"/>
      <c r="Q515" s="305"/>
      <c r="R515" s="305"/>
      <c r="S515" s="305"/>
      <c r="T515" s="305"/>
      <c r="U515" s="305"/>
      <c r="V515" s="305"/>
      <c r="W515" s="305"/>
      <c r="X515" s="305"/>
      <c r="Y515" s="305"/>
      <c r="Z515" s="305"/>
      <c r="AA515" s="305"/>
      <c r="AB515" s="305"/>
      <c r="AC515" s="305"/>
      <c r="AD515" s="305"/>
      <c r="AE515" s="305"/>
      <c r="AF515" s="305"/>
      <c r="AG515" s="305"/>
      <c r="AH515" s="305"/>
      <c r="AI515" s="305"/>
    </row>
    <row r="516" spans="1:35" s="24" customFormat="1" ht="15">
      <c r="A516" s="120"/>
      <c r="B516" s="111"/>
      <c r="C516" s="90"/>
      <c r="D516" s="90"/>
      <c r="E516" s="23"/>
      <c r="F516" s="305"/>
      <c r="G516" s="305"/>
      <c r="H516" s="305"/>
      <c r="I516" s="305"/>
      <c r="J516" s="305"/>
      <c r="K516" s="305"/>
      <c r="L516" s="305"/>
      <c r="M516" s="305"/>
      <c r="N516" s="305"/>
      <c r="O516" s="305"/>
      <c r="P516" s="305"/>
      <c r="Q516" s="305"/>
      <c r="R516" s="305"/>
      <c r="S516" s="305"/>
      <c r="T516" s="305"/>
      <c r="U516" s="305"/>
      <c r="V516" s="305"/>
      <c r="W516" s="305"/>
      <c r="X516" s="305"/>
      <c r="Y516" s="305"/>
      <c r="Z516" s="305"/>
      <c r="AA516" s="305"/>
      <c r="AB516" s="305"/>
      <c r="AC516" s="305"/>
      <c r="AD516" s="305"/>
      <c r="AE516" s="305"/>
      <c r="AF516" s="305"/>
      <c r="AG516" s="305"/>
      <c r="AH516" s="305"/>
      <c r="AI516" s="305"/>
    </row>
    <row r="517" spans="1:35" s="24" customFormat="1" ht="15">
      <c r="A517" s="120"/>
      <c r="B517" s="111"/>
      <c r="C517" s="90"/>
      <c r="D517" s="90"/>
      <c r="E517" s="23"/>
      <c r="F517" s="305"/>
      <c r="G517" s="305"/>
      <c r="H517" s="305"/>
      <c r="I517" s="305"/>
      <c r="J517" s="305"/>
      <c r="K517" s="305"/>
      <c r="L517" s="305"/>
      <c r="M517" s="305"/>
      <c r="N517" s="305"/>
      <c r="O517" s="305"/>
      <c r="P517" s="305"/>
      <c r="Q517" s="305"/>
      <c r="R517" s="305"/>
      <c r="S517" s="305"/>
      <c r="T517" s="305"/>
      <c r="U517" s="305"/>
      <c r="V517" s="305"/>
      <c r="W517" s="305"/>
      <c r="X517" s="305"/>
      <c r="Y517" s="305"/>
      <c r="Z517" s="305"/>
      <c r="AA517" s="305"/>
      <c r="AB517" s="305"/>
      <c r="AC517" s="305"/>
      <c r="AD517" s="305"/>
      <c r="AE517" s="305"/>
      <c r="AF517" s="305"/>
      <c r="AG517" s="305"/>
      <c r="AH517" s="305"/>
      <c r="AI517" s="305"/>
    </row>
    <row r="518" spans="1:35" s="24" customFormat="1" ht="15">
      <c r="A518" s="120"/>
      <c r="B518" s="111"/>
      <c r="C518" s="90"/>
      <c r="D518" s="90"/>
      <c r="E518" s="23"/>
      <c r="F518" s="305"/>
      <c r="G518" s="305"/>
      <c r="H518" s="305"/>
      <c r="I518" s="305"/>
      <c r="J518" s="305"/>
      <c r="K518" s="305"/>
      <c r="L518" s="305"/>
      <c r="M518" s="305"/>
      <c r="N518" s="305"/>
      <c r="O518" s="305"/>
      <c r="P518" s="305"/>
      <c r="Q518" s="305"/>
      <c r="R518" s="305"/>
      <c r="S518" s="305"/>
      <c r="T518" s="305"/>
      <c r="U518" s="305"/>
      <c r="V518" s="305"/>
      <c r="W518" s="305"/>
      <c r="X518" s="305"/>
      <c r="Y518" s="305"/>
      <c r="Z518" s="305"/>
      <c r="AA518" s="305"/>
      <c r="AB518" s="305"/>
      <c r="AC518" s="305"/>
      <c r="AD518" s="305"/>
      <c r="AE518" s="305"/>
      <c r="AF518" s="305"/>
      <c r="AG518" s="305"/>
      <c r="AH518" s="305"/>
      <c r="AI518" s="305"/>
    </row>
    <row r="519" spans="1:35" s="24" customFormat="1" ht="15">
      <c r="A519" s="120"/>
      <c r="B519" s="111"/>
      <c r="C519" s="90"/>
      <c r="D519" s="90"/>
      <c r="E519" s="23"/>
      <c r="F519" s="305"/>
      <c r="G519" s="305"/>
      <c r="H519" s="305"/>
      <c r="I519" s="305"/>
      <c r="J519" s="305"/>
      <c r="K519" s="305"/>
      <c r="L519" s="305"/>
      <c r="M519" s="305"/>
      <c r="N519" s="305"/>
      <c r="O519" s="305"/>
      <c r="P519" s="305"/>
      <c r="Q519" s="305"/>
      <c r="R519" s="305"/>
      <c r="S519" s="305"/>
      <c r="T519" s="305"/>
      <c r="U519" s="305"/>
      <c r="V519" s="305"/>
      <c r="W519" s="305"/>
      <c r="X519" s="305"/>
      <c r="Y519" s="305"/>
      <c r="Z519" s="305"/>
      <c r="AA519" s="305"/>
      <c r="AB519" s="305"/>
      <c r="AC519" s="305"/>
      <c r="AD519" s="305"/>
      <c r="AE519" s="305"/>
      <c r="AF519" s="305"/>
      <c r="AG519" s="305"/>
      <c r="AH519" s="305"/>
      <c r="AI519" s="305"/>
    </row>
    <row r="520" spans="1:35" s="24" customFormat="1" ht="15">
      <c r="A520" s="120"/>
      <c r="B520" s="111"/>
      <c r="C520" s="90"/>
      <c r="D520" s="90"/>
      <c r="E520" s="23"/>
      <c r="F520" s="305"/>
      <c r="G520" s="305"/>
      <c r="H520" s="305"/>
      <c r="I520" s="305"/>
      <c r="J520" s="305"/>
      <c r="K520" s="305"/>
      <c r="L520" s="305"/>
      <c r="M520" s="305"/>
      <c r="N520" s="305"/>
      <c r="O520" s="305"/>
      <c r="P520" s="305"/>
      <c r="Q520" s="305"/>
      <c r="R520" s="305"/>
      <c r="S520" s="305"/>
      <c r="T520" s="305"/>
      <c r="U520" s="305"/>
      <c r="V520" s="305"/>
      <c r="W520" s="305"/>
      <c r="X520" s="305"/>
      <c r="Y520" s="305"/>
      <c r="Z520" s="305"/>
      <c r="AA520" s="305"/>
      <c r="AB520" s="305"/>
      <c r="AC520" s="305"/>
      <c r="AD520" s="305"/>
      <c r="AE520" s="305"/>
      <c r="AF520" s="305"/>
      <c r="AG520" s="305"/>
      <c r="AH520" s="305"/>
      <c r="AI520" s="305"/>
    </row>
    <row r="521" spans="1:35" s="24" customFormat="1" ht="15">
      <c r="A521" s="120"/>
      <c r="B521" s="111"/>
      <c r="C521" s="90"/>
      <c r="D521" s="90"/>
      <c r="E521" s="23"/>
      <c r="F521" s="305"/>
      <c r="G521" s="305"/>
      <c r="H521" s="305"/>
      <c r="I521" s="305"/>
      <c r="J521" s="305"/>
      <c r="K521" s="305"/>
      <c r="L521" s="305"/>
      <c r="M521" s="305"/>
      <c r="N521" s="305"/>
      <c r="O521" s="305"/>
      <c r="P521" s="305"/>
      <c r="Q521" s="305"/>
      <c r="R521" s="305"/>
      <c r="S521" s="305"/>
      <c r="T521" s="305"/>
      <c r="U521" s="305"/>
      <c r="V521" s="305"/>
      <c r="W521" s="305"/>
      <c r="X521" s="305"/>
      <c r="Y521" s="305"/>
      <c r="Z521" s="305"/>
      <c r="AA521" s="305"/>
      <c r="AB521" s="305"/>
      <c r="AC521" s="305"/>
      <c r="AD521" s="305"/>
      <c r="AE521" s="305"/>
      <c r="AF521" s="305"/>
      <c r="AG521" s="305"/>
      <c r="AH521" s="305"/>
      <c r="AI521" s="305"/>
    </row>
    <row r="522" spans="1:35" s="24" customFormat="1" ht="15">
      <c r="A522" s="120"/>
      <c r="B522" s="111"/>
      <c r="C522" s="90"/>
      <c r="D522" s="90"/>
      <c r="E522" s="23"/>
      <c r="F522" s="305"/>
      <c r="G522" s="305"/>
      <c r="H522" s="305"/>
      <c r="I522" s="305"/>
      <c r="J522" s="305"/>
      <c r="K522" s="305"/>
      <c r="L522" s="305"/>
      <c r="M522" s="305"/>
      <c r="N522" s="305"/>
      <c r="O522" s="305"/>
      <c r="P522" s="305"/>
      <c r="Q522" s="305"/>
      <c r="R522" s="305"/>
      <c r="S522" s="305"/>
      <c r="T522" s="305"/>
      <c r="U522" s="305"/>
      <c r="V522" s="305"/>
      <c r="W522" s="305"/>
      <c r="X522" s="305"/>
      <c r="Y522" s="305"/>
      <c r="Z522" s="305"/>
      <c r="AA522" s="305"/>
      <c r="AB522" s="305"/>
      <c r="AC522" s="305"/>
      <c r="AD522" s="305"/>
      <c r="AE522" s="305"/>
      <c r="AF522" s="305"/>
      <c r="AG522" s="305"/>
      <c r="AH522" s="305"/>
      <c r="AI522" s="305"/>
    </row>
    <row r="523" spans="1:35" s="24" customFormat="1" ht="15">
      <c r="A523" s="120"/>
      <c r="B523" s="111"/>
      <c r="C523" s="90"/>
      <c r="D523" s="90"/>
      <c r="E523" s="23"/>
      <c r="F523" s="305"/>
      <c r="G523" s="305"/>
      <c r="H523" s="305"/>
      <c r="I523" s="305"/>
      <c r="J523" s="305"/>
      <c r="K523" s="305"/>
      <c r="L523" s="305"/>
      <c r="M523" s="305"/>
      <c r="N523" s="305"/>
      <c r="O523" s="305"/>
      <c r="P523" s="305"/>
      <c r="Q523" s="305"/>
      <c r="R523" s="305"/>
      <c r="S523" s="305"/>
      <c r="T523" s="305"/>
      <c r="U523" s="305"/>
      <c r="V523" s="305"/>
      <c r="W523" s="305"/>
      <c r="X523" s="305"/>
      <c r="Y523" s="305"/>
      <c r="Z523" s="305"/>
      <c r="AA523" s="305"/>
      <c r="AB523" s="305"/>
      <c r="AC523" s="305"/>
      <c r="AD523" s="305"/>
      <c r="AE523" s="305"/>
      <c r="AF523" s="305"/>
      <c r="AG523" s="305"/>
      <c r="AH523" s="305"/>
      <c r="AI523" s="305"/>
    </row>
    <row r="524" spans="1:35" s="24" customFormat="1" ht="15">
      <c r="A524" s="120"/>
      <c r="B524" s="111"/>
      <c r="C524" s="90"/>
      <c r="D524" s="90"/>
      <c r="E524" s="23"/>
      <c r="F524" s="305"/>
      <c r="G524" s="305"/>
      <c r="H524" s="305"/>
      <c r="I524" s="305"/>
      <c r="J524" s="305"/>
      <c r="K524" s="305"/>
      <c r="L524" s="305"/>
      <c r="M524" s="305"/>
      <c r="N524" s="305"/>
      <c r="O524" s="305"/>
      <c r="P524" s="305"/>
      <c r="Q524" s="305"/>
      <c r="R524" s="305"/>
      <c r="S524" s="305"/>
      <c r="T524" s="305"/>
      <c r="U524" s="305"/>
      <c r="V524" s="305"/>
      <c r="W524" s="305"/>
      <c r="X524" s="305"/>
      <c r="Y524" s="305"/>
      <c r="Z524" s="305"/>
      <c r="AA524" s="305"/>
      <c r="AB524" s="305"/>
      <c r="AC524" s="305"/>
      <c r="AD524" s="305"/>
      <c r="AE524" s="305"/>
      <c r="AF524" s="305"/>
      <c r="AG524" s="305"/>
      <c r="AH524" s="305"/>
      <c r="AI524" s="305"/>
    </row>
    <row r="525" spans="1:35" s="24" customFormat="1" ht="15">
      <c r="A525" s="120"/>
      <c r="B525" s="111"/>
      <c r="C525" s="90"/>
      <c r="D525" s="90"/>
      <c r="E525" s="23"/>
      <c r="F525" s="305"/>
      <c r="G525" s="305"/>
      <c r="H525" s="305"/>
      <c r="I525" s="305"/>
      <c r="J525" s="305"/>
      <c r="K525" s="305"/>
      <c r="L525" s="305"/>
      <c r="M525" s="305"/>
      <c r="N525" s="305"/>
      <c r="O525" s="305"/>
      <c r="P525" s="305"/>
      <c r="Q525" s="305"/>
      <c r="R525" s="305"/>
      <c r="S525" s="305"/>
      <c r="T525" s="305"/>
      <c r="U525" s="305"/>
      <c r="V525" s="305"/>
      <c r="W525" s="305"/>
      <c r="X525" s="305"/>
      <c r="Y525" s="305"/>
      <c r="Z525" s="305"/>
      <c r="AA525" s="305"/>
      <c r="AB525" s="305"/>
      <c r="AC525" s="305"/>
      <c r="AD525" s="305"/>
      <c r="AE525" s="305"/>
      <c r="AF525" s="305"/>
      <c r="AG525" s="305"/>
      <c r="AH525" s="305"/>
      <c r="AI525" s="305"/>
    </row>
    <row r="526" spans="1:35" s="24" customFormat="1" ht="15">
      <c r="A526" s="120"/>
      <c r="B526" s="111"/>
      <c r="C526" s="90"/>
      <c r="D526" s="90"/>
      <c r="E526" s="23"/>
      <c r="F526" s="305"/>
      <c r="G526" s="305"/>
      <c r="H526" s="305"/>
      <c r="I526" s="305"/>
      <c r="J526" s="305"/>
      <c r="K526" s="305"/>
      <c r="L526" s="305"/>
      <c r="M526" s="305"/>
      <c r="N526" s="305"/>
      <c r="O526" s="305"/>
      <c r="P526" s="305"/>
      <c r="Q526" s="305"/>
      <c r="R526" s="305"/>
      <c r="S526" s="305"/>
      <c r="T526" s="305"/>
      <c r="U526" s="305"/>
      <c r="V526" s="305"/>
      <c r="W526" s="305"/>
      <c r="X526" s="305"/>
      <c r="Y526" s="305"/>
      <c r="Z526" s="305"/>
      <c r="AA526" s="305"/>
      <c r="AB526" s="305"/>
      <c r="AC526" s="305"/>
      <c r="AD526" s="305"/>
      <c r="AE526" s="305"/>
      <c r="AF526" s="305"/>
      <c r="AG526" s="305"/>
      <c r="AH526" s="305"/>
      <c r="AI526" s="305"/>
    </row>
    <row r="527" spans="1:35" s="24" customFormat="1" ht="15">
      <c r="A527" s="120"/>
      <c r="B527" s="111"/>
      <c r="C527" s="90"/>
      <c r="D527" s="90"/>
      <c r="E527" s="23"/>
      <c r="F527" s="305"/>
      <c r="G527" s="305"/>
      <c r="H527" s="305"/>
      <c r="I527" s="305"/>
      <c r="J527" s="305"/>
      <c r="K527" s="305"/>
      <c r="L527" s="305"/>
      <c r="M527" s="305"/>
      <c r="N527" s="305"/>
      <c r="O527" s="305"/>
      <c r="P527" s="305"/>
      <c r="Q527" s="305"/>
      <c r="R527" s="305"/>
      <c r="S527" s="305"/>
      <c r="T527" s="305"/>
      <c r="U527" s="305"/>
      <c r="V527" s="305"/>
      <c r="W527" s="305"/>
      <c r="X527" s="305"/>
      <c r="Y527" s="305"/>
      <c r="Z527" s="305"/>
      <c r="AA527" s="305"/>
      <c r="AB527" s="305"/>
      <c r="AC527" s="305"/>
      <c r="AD527" s="305"/>
      <c r="AE527" s="305"/>
      <c r="AF527" s="305"/>
      <c r="AG527" s="305"/>
      <c r="AH527" s="305"/>
      <c r="AI527" s="305"/>
    </row>
    <row r="528" spans="1:35" s="24" customFormat="1" ht="15">
      <c r="A528" s="120"/>
      <c r="B528" s="111"/>
      <c r="C528" s="90"/>
      <c r="D528" s="90"/>
      <c r="E528" s="23"/>
      <c r="F528" s="305"/>
      <c r="G528" s="305"/>
      <c r="H528" s="305"/>
      <c r="I528" s="305"/>
      <c r="J528" s="305"/>
      <c r="K528" s="305"/>
      <c r="L528" s="305"/>
      <c r="M528" s="305"/>
      <c r="N528" s="305"/>
      <c r="O528" s="305"/>
      <c r="P528" s="305"/>
      <c r="Q528" s="305"/>
      <c r="R528" s="305"/>
      <c r="S528" s="305"/>
      <c r="T528" s="305"/>
      <c r="U528" s="305"/>
      <c r="V528" s="305"/>
      <c r="W528" s="305"/>
      <c r="X528" s="305"/>
      <c r="Y528" s="305"/>
      <c r="Z528" s="305"/>
      <c r="AA528" s="305"/>
      <c r="AB528" s="305"/>
      <c r="AC528" s="305"/>
      <c r="AD528" s="305"/>
      <c r="AE528" s="305"/>
      <c r="AF528" s="305"/>
      <c r="AG528" s="305"/>
      <c r="AH528" s="305"/>
      <c r="AI528" s="305"/>
    </row>
    <row r="529" spans="1:35" s="24" customFormat="1" ht="15">
      <c r="A529" s="120"/>
      <c r="B529" s="111"/>
      <c r="C529" s="90"/>
      <c r="D529" s="90"/>
      <c r="E529" s="23"/>
      <c r="F529" s="305"/>
      <c r="G529" s="305"/>
      <c r="H529" s="305"/>
      <c r="I529" s="305"/>
      <c r="J529" s="305"/>
      <c r="K529" s="305"/>
      <c r="L529" s="305"/>
      <c r="M529" s="305"/>
      <c r="N529" s="305"/>
      <c r="O529" s="305"/>
      <c r="P529" s="305"/>
      <c r="Q529" s="305"/>
      <c r="R529" s="305"/>
      <c r="S529" s="305"/>
      <c r="T529" s="305"/>
      <c r="U529" s="305"/>
      <c r="V529" s="305"/>
      <c r="W529" s="305"/>
      <c r="X529" s="305"/>
      <c r="Y529" s="305"/>
      <c r="Z529" s="305"/>
      <c r="AA529" s="305"/>
      <c r="AB529" s="305"/>
      <c r="AC529" s="305"/>
      <c r="AD529" s="305"/>
      <c r="AE529" s="305"/>
      <c r="AF529" s="305"/>
      <c r="AG529" s="305"/>
      <c r="AH529" s="305"/>
      <c r="AI529" s="305"/>
    </row>
    <row r="530" spans="1:35" s="24" customFormat="1" ht="15">
      <c r="A530" s="120"/>
      <c r="B530" s="111"/>
      <c r="C530" s="90"/>
      <c r="D530" s="90"/>
      <c r="E530" s="23"/>
      <c r="F530" s="305"/>
      <c r="G530" s="305"/>
      <c r="H530" s="305"/>
      <c r="I530" s="305"/>
      <c r="J530" s="305"/>
      <c r="K530" s="305"/>
      <c r="L530" s="305"/>
      <c r="M530" s="305"/>
      <c r="N530" s="305"/>
      <c r="O530" s="305"/>
      <c r="P530" s="305"/>
      <c r="Q530" s="305"/>
      <c r="R530" s="305"/>
      <c r="S530" s="305"/>
      <c r="T530" s="305"/>
      <c r="U530" s="305"/>
      <c r="V530" s="305"/>
      <c r="W530" s="305"/>
      <c r="X530" s="305"/>
      <c r="Y530" s="305"/>
      <c r="Z530" s="305"/>
      <c r="AA530" s="305"/>
      <c r="AB530" s="305"/>
      <c r="AC530" s="305"/>
      <c r="AD530" s="305"/>
      <c r="AE530" s="305"/>
      <c r="AF530" s="305"/>
      <c r="AG530" s="305"/>
      <c r="AH530" s="305"/>
      <c r="AI530" s="305"/>
    </row>
    <row r="531" spans="1:35" s="24" customFormat="1" ht="15">
      <c r="A531" s="120"/>
      <c r="B531" s="111"/>
      <c r="C531" s="90"/>
      <c r="D531" s="90"/>
      <c r="E531" s="23"/>
      <c r="F531" s="305"/>
      <c r="G531" s="305"/>
      <c r="H531" s="305"/>
      <c r="I531" s="305"/>
      <c r="J531" s="305"/>
      <c r="K531" s="305"/>
      <c r="L531" s="305"/>
      <c r="M531" s="305"/>
      <c r="N531" s="305"/>
      <c r="O531" s="305"/>
      <c r="P531" s="305"/>
      <c r="Q531" s="305"/>
      <c r="R531" s="305"/>
      <c r="S531" s="305"/>
      <c r="T531" s="305"/>
      <c r="U531" s="305"/>
      <c r="V531" s="305"/>
      <c r="W531" s="305"/>
      <c r="X531" s="305"/>
      <c r="Y531" s="305"/>
      <c r="Z531" s="305"/>
      <c r="AA531" s="305"/>
      <c r="AB531" s="305"/>
      <c r="AC531" s="305"/>
      <c r="AD531" s="305"/>
      <c r="AE531" s="305"/>
      <c r="AF531" s="305"/>
      <c r="AG531" s="305"/>
      <c r="AH531" s="305"/>
      <c r="AI531" s="305"/>
    </row>
    <row r="532" spans="1:35" s="24" customFormat="1" ht="15">
      <c r="A532" s="120"/>
      <c r="B532" s="111"/>
      <c r="C532" s="90"/>
      <c r="D532" s="90"/>
      <c r="E532" s="23"/>
      <c r="F532" s="305"/>
      <c r="G532" s="305"/>
      <c r="H532" s="305"/>
      <c r="I532" s="305"/>
      <c r="J532" s="305"/>
      <c r="K532" s="305"/>
      <c r="L532" s="305"/>
      <c r="M532" s="305"/>
      <c r="N532" s="305"/>
      <c r="O532" s="305"/>
      <c r="P532" s="305"/>
      <c r="Q532" s="305"/>
      <c r="R532" s="305"/>
      <c r="S532" s="305"/>
      <c r="T532" s="305"/>
      <c r="U532" s="305"/>
      <c r="V532" s="305"/>
      <c r="W532" s="305"/>
      <c r="X532" s="305"/>
      <c r="Y532" s="305"/>
      <c r="Z532" s="305"/>
      <c r="AA532" s="305"/>
      <c r="AB532" s="305"/>
      <c r="AC532" s="305"/>
      <c r="AD532" s="305"/>
      <c r="AE532" s="305"/>
      <c r="AF532" s="305"/>
      <c r="AG532" s="305"/>
      <c r="AH532" s="305"/>
      <c r="AI532" s="305"/>
    </row>
    <row r="533" spans="1:35" s="24" customFormat="1" ht="15">
      <c r="A533" s="120"/>
      <c r="B533" s="111"/>
      <c r="C533" s="90"/>
      <c r="D533" s="90"/>
      <c r="E533" s="23"/>
      <c r="F533" s="305"/>
      <c r="G533" s="305"/>
      <c r="H533" s="305"/>
      <c r="I533" s="305"/>
      <c r="J533" s="305"/>
      <c r="K533" s="305"/>
      <c r="L533" s="305"/>
      <c r="M533" s="305"/>
      <c r="N533" s="305"/>
      <c r="O533" s="305"/>
      <c r="P533" s="305"/>
      <c r="Q533" s="305"/>
      <c r="R533" s="305"/>
      <c r="S533" s="305"/>
      <c r="T533" s="305"/>
      <c r="U533" s="305"/>
      <c r="V533" s="305"/>
      <c r="W533" s="305"/>
      <c r="X533" s="305"/>
      <c r="Y533" s="305"/>
      <c r="Z533" s="305"/>
      <c r="AA533" s="305"/>
      <c r="AB533" s="305"/>
      <c r="AC533" s="305"/>
      <c r="AD533" s="305"/>
      <c r="AE533" s="305"/>
      <c r="AF533" s="305"/>
      <c r="AG533" s="305"/>
      <c r="AH533" s="305"/>
      <c r="AI533" s="305"/>
    </row>
    <row r="534" spans="1:35" s="24" customFormat="1" ht="15">
      <c r="A534" s="120"/>
      <c r="B534" s="111"/>
      <c r="C534" s="90"/>
      <c r="D534" s="90"/>
      <c r="E534" s="23"/>
      <c r="F534" s="305"/>
      <c r="G534" s="305"/>
      <c r="H534" s="305"/>
      <c r="I534" s="305"/>
      <c r="J534" s="305"/>
      <c r="K534" s="305"/>
      <c r="L534" s="305"/>
      <c r="M534" s="305"/>
      <c r="N534" s="305"/>
      <c r="O534" s="305"/>
      <c r="P534" s="305"/>
      <c r="Q534" s="305"/>
      <c r="R534" s="305"/>
      <c r="S534" s="305"/>
      <c r="T534" s="305"/>
      <c r="U534" s="305"/>
      <c r="V534" s="305"/>
      <c r="W534" s="305"/>
      <c r="X534" s="305"/>
      <c r="Y534" s="305"/>
      <c r="Z534" s="305"/>
      <c r="AA534" s="305"/>
      <c r="AB534" s="305"/>
      <c r="AC534" s="305"/>
      <c r="AD534" s="305"/>
      <c r="AE534" s="305"/>
      <c r="AF534" s="305"/>
      <c r="AG534" s="305"/>
      <c r="AH534" s="305"/>
      <c r="AI534" s="305"/>
    </row>
    <row r="535" spans="1:35" s="24" customFormat="1" ht="15">
      <c r="A535" s="120"/>
      <c r="B535" s="111"/>
      <c r="C535" s="90"/>
      <c r="D535" s="90"/>
      <c r="E535" s="23"/>
      <c r="F535" s="305"/>
      <c r="G535" s="305"/>
      <c r="H535" s="305"/>
      <c r="I535" s="305"/>
      <c r="J535" s="305"/>
      <c r="K535" s="305"/>
      <c r="L535" s="305"/>
      <c r="M535" s="305"/>
      <c r="N535" s="305"/>
      <c r="O535" s="305"/>
      <c r="P535" s="305"/>
      <c r="Q535" s="305"/>
      <c r="R535" s="305"/>
      <c r="S535" s="305"/>
      <c r="T535" s="305"/>
      <c r="U535" s="305"/>
      <c r="V535" s="305"/>
      <c r="W535" s="305"/>
      <c r="X535" s="305"/>
      <c r="Y535" s="305"/>
      <c r="Z535" s="305"/>
      <c r="AA535" s="305"/>
      <c r="AB535" s="305"/>
      <c r="AC535" s="305"/>
      <c r="AD535" s="305"/>
      <c r="AE535" s="305"/>
      <c r="AF535" s="305"/>
      <c r="AG535" s="305"/>
      <c r="AH535" s="305"/>
      <c r="AI535" s="305"/>
    </row>
    <row r="536" spans="1:35" s="24" customFormat="1" ht="15">
      <c r="A536" s="120"/>
      <c r="B536" s="111"/>
      <c r="C536" s="90"/>
      <c r="D536" s="90"/>
      <c r="E536" s="23"/>
      <c r="F536" s="305"/>
      <c r="G536" s="305"/>
      <c r="H536" s="305"/>
      <c r="I536" s="305"/>
      <c r="J536" s="305"/>
      <c r="K536" s="305"/>
      <c r="L536" s="305"/>
      <c r="M536" s="305"/>
      <c r="N536" s="305"/>
      <c r="O536" s="305"/>
      <c r="P536" s="305"/>
      <c r="Q536" s="305"/>
      <c r="R536" s="305"/>
      <c r="S536" s="305"/>
      <c r="T536" s="305"/>
      <c r="U536" s="305"/>
      <c r="V536" s="305"/>
      <c r="W536" s="305"/>
      <c r="X536" s="305"/>
      <c r="Y536" s="305"/>
      <c r="Z536" s="305"/>
      <c r="AA536" s="305"/>
      <c r="AB536" s="305"/>
      <c r="AC536" s="305"/>
      <c r="AD536" s="305"/>
      <c r="AE536" s="305"/>
      <c r="AF536" s="305"/>
      <c r="AG536" s="305"/>
      <c r="AH536" s="305"/>
      <c r="AI536" s="305"/>
    </row>
    <row r="537" spans="1:35" s="24" customFormat="1" ht="15">
      <c r="A537" s="120"/>
      <c r="B537" s="111"/>
      <c r="C537" s="90"/>
      <c r="D537" s="90"/>
      <c r="E537" s="23"/>
      <c r="F537" s="305"/>
      <c r="G537" s="305"/>
      <c r="H537" s="305"/>
      <c r="I537" s="305"/>
      <c r="J537" s="305"/>
      <c r="K537" s="305"/>
      <c r="L537" s="305"/>
      <c r="M537" s="305"/>
      <c r="N537" s="305"/>
      <c r="O537" s="305"/>
      <c r="P537" s="305"/>
      <c r="Q537" s="305"/>
      <c r="R537" s="305"/>
      <c r="S537" s="305"/>
      <c r="T537" s="305"/>
      <c r="U537" s="305"/>
      <c r="V537" s="305"/>
      <c r="W537" s="305"/>
      <c r="X537" s="305"/>
      <c r="Y537" s="305"/>
      <c r="Z537" s="305"/>
      <c r="AA537" s="305"/>
      <c r="AB537" s="305"/>
      <c r="AC537" s="305"/>
      <c r="AD537" s="305"/>
      <c r="AE537" s="305"/>
      <c r="AF537" s="305"/>
      <c r="AG537" s="305"/>
      <c r="AH537" s="305"/>
      <c r="AI537" s="305"/>
    </row>
    <row r="538" spans="1:35" s="24" customFormat="1" ht="15">
      <c r="A538" s="120"/>
      <c r="B538" s="111"/>
      <c r="C538" s="90"/>
      <c r="D538" s="90"/>
      <c r="E538" s="23"/>
      <c r="F538" s="305"/>
      <c r="G538" s="305"/>
      <c r="H538" s="305"/>
      <c r="I538" s="305"/>
      <c r="J538" s="305"/>
      <c r="K538" s="305"/>
      <c r="L538" s="305"/>
      <c r="M538" s="305"/>
      <c r="N538" s="305"/>
      <c r="O538" s="305"/>
      <c r="P538" s="305"/>
      <c r="Q538" s="305"/>
      <c r="R538" s="305"/>
      <c r="S538" s="305"/>
      <c r="T538" s="305"/>
      <c r="U538" s="305"/>
      <c r="V538" s="305"/>
      <c r="W538" s="305"/>
      <c r="X538" s="305"/>
      <c r="Y538" s="305"/>
      <c r="Z538" s="305"/>
      <c r="AA538" s="305"/>
      <c r="AB538" s="305"/>
      <c r="AC538" s="305"/>
      <c r="AD538" s="305"/>
      <c r="AE538" s="305"/>
      <c r="AF538" s="305"/>
      <c r="AG538" s="305"/>
      <c r="AH538" s="305"/>
      <c r="AI538" s="305"/>
    </row>
    <row r="539" spans="1:35" s="24" customFormat="1" ht="15">
      <c r="A539" s="120"/>
      <c r="B539" s="111"/>
      <c r="C539" s="90"/>
      <c r="D539" s="90"/>
      <c r="E539" s="23"/>
      <c r="F539" s="305"/>
      <c r="G539" s="305"/>
      <c r="H539" s="305"/>
      <c r="I539" s="305"/>
      <c r="J539" s="305"/>
      <c r="K539" s="305"/>
      <c r="L539" s="305"/>
      <c r="M539" s="305"/>
      <c r="N539" s="305"/>
      <c r="O539" s="305"/>
      <c r="P539" s="305"/>
      <c r="Q539" s="305"/>
      <c r="R539" s="305"/>
      <c r="S539" s="305"/>
      <c r="T539" s="305"/>
      <c r="U539" s="305"/>
      <c r="V539" s="305"/>
      <c r="W539" s="305"/>
      <c r="X539" s="305"/>
      <c r="Y539" s="305"/>
      <c r="Z539" s="305"/>
      <c r="AA539" s="305"/>
      <c r="AB539" s="305"/>
      <c r="AC539" s="305"/>
      <c r="AD539" s="305"/>
      <c r="AE539" s="305"/>
      <c r="AF539" s="305"/>
      <c r="AG539" s="305"/>
      <c r="AH539" s="305"/>
      <c r="AI539" s="305"/>
    </row>
    <row r="540" spans="1:35" s="24" customFormat="1" ht="15">
      <c r="A540" s="120"/>
      <c r="B540" s="111"/>
      <c r="C540" s="90"/>
      <c r="D540" s="90"/>
      <c r="E540" s="23"/>
      <c r="F540" s="305"/>
      <c r="G540" s="305"/>
      <c r="H540" s="305"/>
      <c r="I540" s="305"/>
      <c r="J540" s="305"/>
      <c r="K540" s="305"/>
      <c r="L540" s="305"/>
      <c r="M540" s="305"/>
      <c r="N540" s="305"/>
      <c r="O540" s="305"/>
      <c r="P540" s="305"/>
      <c r="Q540" s="305"/>
      <c r="R540" s="305"/>
      <c r="S540" s="305"/>
      <c r="T540" s="305"/>
      <c r="U540" s="305"/>
      <c r="V540" s="305"/>
      <c r="W540" s="305"/>
      <c r="X540" s="305"/>
      <c r="Y540" s="305"/>
      <c r="Z540" s="305"/>
      <c r="AA540" s="305"/>
      <c r="AB540" s="305"/>
      <c r="AC540" s="305"/>
      <c r="AD540" s="305"/>
      <c r="AE540" s="305"/>
      <c r="AF540" s="305"/>
      <c r="AG540" s="305"/>
      <c r="AH540" s="305"/>
      <c r="AI540" s="305"/>
    </row>
    <row r="541" spans="1:35" s="24" customFormat="1" ht="15">
      <c r="A541" s="120"/>
      <c r="B541" s="111"/>
      <c r="C541" s="90"/>
      <c r="D541" s="90"/>
      <c r="E541" s="23"/>
      <c r="F541" s="305"/>
      <c r="G541" s="305"/>
      <c r="H541" s="305"/>
      <c r="I541" s="305"/>
      <c r="J541" s="305"/>
      <c r="K541" s="305"/>
      <c r="L541" s="305"/>
      <c r="M541" s="305"/>
      <c r="N541" s="305"/>
      <c r="O541" s="305"/>
      <c r="P541" s="305"/>
      <c r="Q541" s="305"/>
      <c r="R541" s="305"/>
      <c r="S541" s="305"/>
      <c r="T541" s="305"/>
      <c r="U541" s="305"/>
      <c r="V541" s="305"/>
      <c r="W541" s="305"/>
      <c r="X541" s="305"/>
      <c r="Y541" s="305"/>
      <c r="Z541" s="305"/>
      <c r="AA541" s="305"/>
      <c r="AB541" s="305"/>
      <c r="AC541" s="305"/>
      <c r="AD541" s="305"/>
      <c r="AE541" s="305"/>
      <c r="AF541" s="305"/>
      <c r="AG541" s="305"/>
      <c r="AH541" s="305"/>
      <c r="AI541" s="305"/>
    </row>
    <row r="542" spans="1:35" s="24" customFormat="1" ht="15">
      <c r="A542" s="120"/>
      <c r="B542" s="111"/>
      <c r="C542" s="90"/>
      <c r="D542" s="90"/>
      <c r="E542" s="23"/>
      <c r="F542" s="305"/>
      <c r="G542" s="305"/>
      <c r="H542" s="305"/>
      <c r="I542" s="305"/>
      <c r="J542" s="305"/>
      <c r="K542" s="305"/>
      <c r="L542" s="305"/>
      <c r="M542" s="305"/>
      <c r="N542" s="305"/>
      <c r="O542" s="305"/>
      <c r="P542" s="305"/>
      <c r="Q542" s="305"/>
      <c r="R542" s="305"/>
      <c r="S542" s="305"/>
      <c r="T542" s="305"/>
      <c r="U542" s="305"/>
      <c r="V542" s="305"/>
      <c r="W542" s="305"/>
      <c r="X542" s="305"/>
      <c r="Y542" s="305"/>
      <c r="Z542" s="305"/>
      <c r="AA542" s="305"/>
      <c r="AB542" s="305"/>
      <c r="AC542" s="305"/>
      <c r="AD542" s="305"/>
      <c r="AE542" s="305"/>
      <c r="AF542" s="305"/>
      <c r="AG542" s="305"/>
      <c r="AH542" s="305"/>
      <c r="AI542" s="305"/>
    </row>
    <row r="543" spans="1:35" s="24" customFormat="1" ht="15">
      <c r="A543" s="120"/>
      <c r="B543" s="111"/>
      <c r="C543" s="90"/>
      <c r="D543" s="90"/>
      <c r="E543" s="23"/>
      <c r="F543" s="305"/>
      <c r="G543" s="305"/>
      <c r="H543" s="305"/>
      <c r="I543" s="305"/>
      <c r="J543" s="305"/>
      <c r="K543" s="305"/>
      <c r="L543" s="305"/>
      <c r="M543" s="305"/>
      <c r="N543" s="305"/>
      <c r="O543" s="305"/>
      <c r="P543" s="305"/>
      <c r="Q543" s="305"/>
      <c r="R543" s="305"/>
      <c r="S543" s="305"/>
      <c r="T543" s="305"/>
      <c r="U543" s="305"/>
      <c r="V543" s="305"/>
      <c r="W543" s="305"/>
      <c r="X543" s="305"/>
      <c r="Y543" s="305"/>
      <c r="Z543" s="305"/>
      <c r="AA543" s="305"/>
      <c r="AB543" s="305"/>
      <c r="AC543" s="305"/>
      <c r="AD543" s="305"/>
      <c r="AE543" s="305"/>
      <c r="AF543" s="305"/>
      <c r="AG543" s="305"/>
      <c r="AH543" s="305"/>
      <c r="AI543" s="305"/>
    </row>
    <row r="544" spans="1:35" s="24" customFormat="1" ht="15">
      <c r="A544" s="120"/>
      <c r="B544" s="111"/>
      <c r="C544" s="90"/>
      <c r="D544" s="90"/>
      <c r="E544" s="23"/>
      <c r="F544" s="305"/>
      <c r="G544" s="305"/>
      <c r="H544" s="305"/>
      <c r="I544" s="305"/>
      <c r="J544" s="305"/>
      <c r="K544" s="305"/>
      <c r="L544" s="305"/>
      <c r="M544" s="305"/>
      <c r="N544" s="305"/>
      <c r="O544" s="305"/>
      <c r="P544" s="305"/>
      <c r="Q544" s="305"/>
      <c r="R544" s="305"/>
      <c r="S544" s="305"/>
      <c r="T544" s="305"/>
      <c r="U544" s="305"/>
      <c r="V544" s="305"/>
      <c r="W544" s="305"/>
      <c r="X544" s="305"/>
      <c r="Y544" s="305"/>
      <c r="Z544" s="305"/>
      <c r="AA544" s="305"/>
      <c r="AB544" s="305"/>
      <c r="AC544" s="305"/>
      <c r="AD544" s="305"/>
      <c r="AE544" s="305"/>
      <c r="AF544" s="305"/>
      <c r="AG544" s="305"/>
      <c r="AH544" s="305"/>
      <c r="AI544" s="305"/>
    </row>
    <row r="545" spans="1:35" s="24" customFormat="1" ht="15">
      <c r="A545" s="120"/>
      <c r="B545" s="111"/>
      <c r="C545" s="90"/>
      <c r="D545" s="90"/>
      <c r="E545" s="23"/>
      <c r="F545" s="305"/>
      <c r="G545" s="305"/>
      <c r="H545" s="305"/>
      <c r="I545" s="305"/>
      <c r="J545" s="305"/>
      <c r="K545" s="305"/>
      <c r="L545" s="305"/>
      <c r="M545" s="305"/>
      <c r="N545" s="305"/>
      <c r="O545" s="305"/>
      <c r="P545" s="305"/>
      <c r="Q545" s="305"/>
      <c r="R545" s="305"/>
      <c r="S545" s="305"/>
      <c r="T545" s="305"/>
      <c r="U545" s="305"/>
      <c r="V545" s="305"/>
      <c r="W545" s="305"/>
      <c r="X545" s="305"/>
      <c r="Y545" s="305"/>
      <c r="Z545" s="305"/>
      <c r="AA545" s="305"/>
      <c r="AB545" s="305"/>
      <c r="AC545" s="305"/>
      <c r="AD545" s="305"/>
      <c r="AE545" s="305"/>
      <c r="AF545" s="305"/>
      <c r="AG545" s="305"/>
      <c r="AH545" s="305"/>
      <c r="AI545" s="305"/>
    </row>
    <row r="546" spans="1:35" s="24" customFormat="1" ht="15">
      <c r="A546" s="120"/>
      <c r="B546" s="111"/>
      <c r="C546" s="90"/>
      <c r="D546" s="90"/>
      <c r="E546" s="23"/>
      <c r="F546" s="305"/>
      <c r="G546" s="305"/>
      <c r="H546" s="305"/>
      <c r="I546" s="305"/>
      <c r="J546" s="305"/>
      <c r="K546" s="305"/>
      <c r="L546" s="305"/>
      <c r="M546" s="305"/>
      <c r="N546" s="305"/>
      <c r="O546" s="305"/>
      <c r="P546" s="305"/>
      <c r="Q546" s="305"/>
      <c r="R546" s="305"/>
      <c r="S546" s="305"/>
      <c r="T546" s="305"/>
      <c r="U546" s="305"/>
      <c r="V546" s="305"/>
      <c r="W546" s="305"/>
      <c r="X546" s="305"/>
      <c r="Y546" s="305"/>
      <c r="Z546" s="305"/>
      <c r="AA546" s="305"/>
      <c r="AB546" s="305"/>
      <c r="AC546" s="305"/>
      <c r="AD546" s="305"/>
      <c r="AE546" s="305"/>
      <c r="AF546" s="305"/>
      <c r="AG546" s="305"/>
      <c r="AH546" s="305"/>
      <c r="AI546" s="305"/>
    </row>
    <row r="547" spans="1:35" s="24" customFormat="1" ht="15">
      <c r="A547" s="120"/>
      <c r="B547" s="111"/>
      <c r="C547" s="90"/>
      <c r="D547" s="90"/>
      <c r="E547" s="23"/>
      <c r="F547" s="305"/>
      <c r="G547" s="305"/>
      <c r="H547" s="305"/>
      <c r="I547" s="305"/>
      <c r="J547" s="305"/>
      <c r="K547" s="305"/>
      <c r="L547" s="305"/>
      <c r="M547" s="305"/>
      <c r="N547" s="305"/>
      <c r="O547" s="305"/>
      <c r="P547" s="305"/>
      <c r="Q547" s="305"/>
      <c r="R547" s="305"/>
      <c r="S547" s="305"/>
      <c r="T547" s="305"/>
      <c r="U547" s="305"/>
      <c r="V547" s="305"/>
      <c r="W547" s="305"/>
      <c r="X547" s="305"/>
      <c r="Y547" s="305"/>
      <c r="Z547" s="305"/>
      <c r="AA547" s="305"/>
      <c r="AB547" s="305"/>
      <c r="AC547" s="305"/>
      <c r="AD547" s="305"/>
      <c r="AE547" s="305"/>
      <c r="AF547" s="305"/>
      <c r="AG547" s="305"/>
      <c r="AH547" s="305"/>
      <c r="AI547" s="305"/>
    </row>
    <row r="548" spans="1:35" s="24" customFormat="1" ht="15">
      <c r="A548" s="120"/>
      <c r="B548" s="111"/>
      <c r="C548" s="90"/>
      <c r="D548" s="90"/>
      <c r="E548" s="23"/>
      <c r="F548" s="305"/>
      <c r="G548" s="305"/>
      <c r="H548" s="305"/>
      <c r="I548" s="305"/>
      <c r="J548" s="305"/>
      <c r="K548" s="305"/>
      <c r="L548" s="305"/>
      <c r="M548" s="305"/>
      <c r="N548" s="305"/>
      <c r="O548" s="305"/>
      <c r="P548" s="305"/>
      <c r="Q548" s="305"/>
      <c r="R548" s="305"/>
      <c r="S548" s="305"/>
      <c r="T548" s="305"/>
      <c r="U548" s="305"/>
      <c r="V548" s="305"/>
      <c r="W548" s="305"/>
      <c r="X548" s="305"/>
      <c r="Y548" s="305"/>
      <c r="Z548" s="305"/>
      <c r="AA548" s="305"/>
      <c r="AB548" s="305"/>
      <c r="AC548" s="305"/>
      <c r="AD548" s="305"/>
      <c r="AE548" s="305"/>
      <c r="AF548" s="305"/>
      <c r="AG548" s="305"/>
      <c r="AH548" s="305"/>
      <c r="AI548" s="305"/>
    </row>
    <row r="549" spans="1:35" s="24" customFormat="1" ht="15">
      <c r="A549" s="120"/>
      <c r="B549" s="111"/>
      <c r="C549" s="90"/>
      <c r="D549" s="90"/>
      <c r="E549" s="23"/>
      <c r="F549" s="305"/>
      <c r="G549" s="305"/>
      <c r="H549" s="305"/>
      <c r="I549" s="305"/>
      <c r="J549" s="305"/>
      <c r="K549" s="305"/>
      <c r="L549" s="305"/>
      <c r="M549" s="305"/>
      <c r="N549" s="305"/>
      <c r="O549" s="305"/>
      <c r="P549" s="305"/>
      <c r="Q549" s="305"/>
      <c r="R549" s="305"/>
      <c r="S549" s="305"/>
      <c r="T549" s="305"/>
      <c r="U549" s="305"/>
      <c r="V549" s="305"/>
      <c r="W549" s="305"/>
      <c r="X549" s="305"/>
      <c r="Y549" s="305"/>
      <c r="Z549" s="305"/>
      <c r="AA549" s="305"/>
      <c r="AB549" s="305"/>
      <c r="AC549" s="305"/>
      <c r="AD549" s="305"/>
      <c r="AE549" s="305"/>
      <c r="AF549" s="305"/>
      <c r="AG549" s="305"/>
      <c r="AH549" s="305"/>
      <c r="AI549" s="305"/>
    </row>
    <row r="550" spans="1:35" s="24" customFormat="1" ht="15">
      <c r="A550" s="120"/>
      <c r="B550" s="111"/>
      <c r="C550" s="90"/>
      <c r="D550" s="90"/>
      <c r="E550" s="23"/>
      <c r="F550" s="305"/>
      <c r="G550" s="305"/>
      <c r="H550" s="305"/>
      <c r="I550" s="305"/>
      <c r="J550" s="305"/>
      <c r="K550" s="305"/>
      <c r="L550" s="305"/>
      <c r="M550" s="305"/>
      <c r="N550" s="305"/>
      <c r="O550" s="305"/>
      <c r="P550" s="305"/>
      <c r="Q550" s="305"/>
      <c r="R550" s="305"/>
      <c r="S550" s="305"/>
      <c r="T550" s="305"/>
      <c r="U550" s="305"/>
      <c r="V550" s="305"/>
      <c r="W550" s="305"/>
      <c r="X550" s="305"/>
      <c r="Y550" s="305"/>
      <c r="Z550" s="305"/>
      <c r="AA550" s="305"/>
      <c r="AB550" s="305"/>
      <c r="AC550" s="305"/>
      <c r="AD550" s="305"/>
      <c r="AE550" s="305"/>
      <c r="AF550" s="305"/>
      <c r="AG550" s="305"/>
      <c r="AH550" s="305"/>
      <c r="AI550" s="305"/>
    </row>
    <row r="551" spans="1:35" s="24" customFormat="1" ht="15">
      <c r="A551" s="120"/>
      <c r="B551" s="111"/>
      <c r="C551" s="90"/>
      <c r="D551" s="90"/>
      <c r="E551" s="23"/>
      <c r="F551" s="305"/>
      <c r="G551" s="305"/>
      <c r="H551" s="305"/>
      <c r="I551" s="305"/>
      <c r="J551" s="305"/>
      <c r="K551" s="305"/>
      <c r="L551" s="305"/>
      <c r="M551" s="305"/>
      <c r="N551" s="305"/>
      <c r="O551" s="305"/>
      <c r="P551" s="305"/>
      <c r="Q551" s="305"/>
      <c r="R551" s="305"/>
      <c r="S551" s="305"/>
      <c r="T551" s="305"/>
      <c r="U551" s="305"/>
      <c r="V551" s="305"/>
      <c r="W551" s="305"/>
      <c r="X551" s="305"/>
      <c r="Y551" s="305"/>
      <c r="Z551" s="305"/>
      <c r="AA551" s="305"/>
      <c r="AB551" s="305"/>
      <c r="AC551" s="305"/>
      <c r="AD551" s="305"/>
      <c r="AE551" s="305"/>
      <c r="AF551" s="305"/>
      <c r="AG551" s="305"/>
      <c r="AH551" s="305"/>
      <c r="AI551" s="305"/>
    </row>
    <row r="552" spans="1:35" s="24" customFormat="1" ht="15">
      <c r="A552" s="120"/>
      <c r="B552" s="111"/>
      <c r="C552" s="90"/>
      <c r="D552" s="90"/>
      <c r="E552" s="23"/>
      <c r="F552" s="305"/>
      <c r="G552" s="305"/>
      <c r="H552" s="305"/>
      <c r="I552" s="305"/>
      <c r="J552" s="305"/>
      <c r="K552" s="305"/>
      <c r="L552" s="305"/>
      <c r="M552" s="305"/>
      <c r="N552" s="305"/>
      <c r="O552" s="305"/>
      <c r="P552" s="305"/>
      <c r="Q552" s="305"/>
      <c r="R552" s="305"/>
      <c r="S552" s="305"/>
      <c r="T552" s="305"/>
      <c r="U552" s="305"/>
      <c r="V552" s="305"/>
      <c r="W552" s="305"/>
      <c r="X552" s="305"/>
      <c r="Y552" s="305"/>
      <c r="Z552" s="305"/>
      <c r="AA552" s="305"/>
      <c r="AB552" s="305"/>
      <c r="AC552" s="305"/>
      <c r="AD552" s="305"/>
      <c r="AE552" s="305"/>
      <c r="AF552" s="305"/>
      <c r="AG552" s="305"/>
      <c r="AH552" s="305"/>
      <c r="AI552" s="305"/>
    </row>
    <row r="553" spans="1:35" s="24" customFormat="1" ht="15">
      <c r="A553" s="120"/>
      <c r="B553" s="111"/>
      <c r="C553" s="90"/>
      <c r="D553" s="90"/>
      <c r="E553" s="23"/>
      <c r="F553" s="305"/>
      <c r="G553" s="305"/>
      <c r="H553" s="305"/>
      <c r="I553" s="305"/>
      <c r="J553" s="305"/>
      <c r="K553" s="305"/>
      <c r="L553" s="305"/>
      <c r="M553" s="305"/>
      <c r="N553" s="305"/>
      <c r="O553" s="305"/>
      <c r="P553" s="305"/>
      <c r="Q553" s="305"/>
      <c r="R553" s="305"/>
      <c r="S553" s="305"/>
      <c r="T553" s="305"/>
      <c r="U553" s="305"/>
      <c r="V553" s="305"/>
      <c r="W553" s="305"/>
      <c r="X553" s="305"/>
      <c r="Y553" s="305"/>
      <c r="Z553" s="305"/>
      <c r="AA553" s="305"/>
      <c r="AB553" s="305"/>
      <c r="AC553" s="305"/>
      <c r="AD553" s="305"/>
      <c r="AE553" s="305"/>
      <c r="AF553" s="305"/>
      <c r="AG553" s="305"/>
      <c r="AH553" s="305"/>
      <c r="AI553" s="305"/>
    </row>
    <row r="554" spans="1:35" s="24" customFormat="1" ht="15">
      <c r="A554" s="120"/>
      <c r="B554" s="111"/>
      <c r="C554" s="90"/>
      <c r="D554" s="90"/>
      <c r="E554" s="23"/>
      <c r="F554" s="305"/>
      <c r="G554" s="305"/>
      <c r="H554" s="305"/>
      <c r="I554" s="305"/>
      <c r="J554" s="305"/>
      <c r="K554" s="305"/>
      <c r="L554" s="305"/>
      <c r="M554" s="305"/>
      <c r="N554" s="305"/>
      <c r="O554" s="305"/>
      <c r="P554" s="305"/>
      <c r="Q554" s="305"/>
      <c r="R554" s="305"/>
      <c r="S554" s="305"/>
      <c r="T554" s="305"/>
      <c r="U554" s="305"/>
      <c r="V554" s="305"/>
      <c r="W554" s="305"/>
      <c r="X554" s="305"/>
      <c r="Y554" s="305"/>
      <c r="Z554" s="305"/>
      <c r="AA554" s="305"/>
      <c r="AB554" s="305"/>
      <c r="AC554" s="305"/>
      <c r="AD554" s="305"/>
      <c r="AE554" s="305"/>
      <c r="AF554" s="305"/>
      <c r="AG554" s="305"/>
      <c r="AH554" s="305"/>
      <c r="AI554" s="305"/>
    </row>
    <row r="555" spans="1:35" s="24" customFormat="1" ht="15">
      <c r="A555" s="120"/>
      <c r="B555" s="111"/>
      <c r="C555" s="90"/>
      <c r="D555" s="90"/>
      <c r="E555" s="23"/>
      <c r="F555" s="305"/>
      <c r="G555" s="305"/>
      <c r="H555" s="305"/>
      <c r="I555" s="305"/>
      <c r="J555" s="305"/>
      <c r="K555" s="305"/>
      <c r="L555" s="305"/>
      <c r="M555" s="305"/>
      <c r="N555" s="305"/>
      <c r="O555" s="305"/>
      <c r="P555" s="305"/>
      <c r="Q555" s="305"/>
      <c r="R555" s="305"/>
      <c r="S555" s="305"/>
      <c r="T555" s="305"/>
      <c r="U555" s="305"/>
      <c r="V555" s="305"/>
      <c r="W555" s="305"/>
      <c r="X555" s="305"/>
      <c r="Y555" s="305"/>
      <c r="Z555" s="305"/>
      <c r="AA555" s="305"/>
      <c r="AB555" s="305"/>
      <c r="AC555" s="305"/>
      <c r="AD555" s="305"/>
      <c r="AE555" s="305"/>
      <c r="AF555" s="305"/>
      <c r="AG555" s="305"/>
      <c r="AH555" s="305"/>
      <c r="AI555" s="305"/>
    </row>
    <row r="556" spans="1:35" s="24" customFormat="1" ht="15">
      <c r="A556" s="120"/>
      <c r="B556" s="111"/>
      <c r="C556" s="90"/>
      <c r="D556" s="90"/>
      <c r="E556" s="23"/>
      <c r="F556" s="305"/>
      <c r="G556" s="305"/>
      <c r="H556" s="305"/>
      <c r="I556" s="305"/>
      <c r="J556" s="305"/>
      <c r="K556" s="305"/>
      <c r="L556" s="305"/>
      <c r="M556" s="305"/>
      <c r="N556" s="305"/>
      <c r="O556" s="305"/>
      <c r="P556" s="305"/>
      <c r="Q556" s="305"/>
      <c r="R556" s="305"/>
      <c r="S556" s="305"/>
      <c r="T556" s="305"/>
      <c r="U556" s="305"/>
      <c r="V556" s="305"/>
      <c r="W556" s="305"/>
      <c r="X556" s="305"/>
      <c r="Y556" s="305"/>
      <c r="Z556" s="305"/>
      <c r="AA556" s="305"/>
      <c r="AB556" s="305"/>
      <c r="AC556" s="305"/>
      <c r="AD556" s="305"/>
      <c r="AE556" s="305"/>
      <c r="AF556" s="305"/>
      <c r="AG556" s="305"/>
      <c r="AH556" s="305"/>
      <c r="AI556" s="305"/>
    </row>
    <row r="557" spans="1:35" s="24" customFormat="1" ht="15">
      <c r="A557" s="120"/>
      <c r="B557" s="111"/>
      <c r="C557" s="90"/>
      <c r="D557" s="90"/>
      <c r="E557" s="23"/>
      <c r="F557" s="305"/>
      <c r="G557" s="305"/>
      <c r="H557" s="305"/>
      <c r="I557" s="305"/>
      <c r="J557" s="305"/>
      <c r="K557" s="305"/>
      <c r="L557" s="305"/>
      <c r="M557" s="305"/>
      <c r="N557" s="305"/>
      <c r="O557" s="305"/>
      <c r="P557" s="305"/>
      <c r="Q557" s="305"/>
      <c r="R557" s="305"/>
      <c r="S557" s="305"/>
      <c r="T557" s="305"/>
      <c r="U557" s="305"/>
      <c r="V557" s="305"/>
      <c r="W557" s="305"/>
      <c r="X557" s="305"/>
      <c r="Y557" s="305"/>
      <c r="Z557" s="305"/>
      <c r="AA557" s="305"/>
      <c r="AB557" s="305"/>
      <c r="AC557" s="305"/>
      <c r="AD557" s="305"/>
      <c r="AE557" s="305"/>
      <c r="AF557" s="305"/>
      <c r="AG557" s="305"/>
      <c r="AH557" s="305"/>
      <c r="AI557" s="305"/>
    </row>
    <row r="558" spans="1:35" s="24" customFormat="1" ht="15">
      <c r="A558" s="120"/>
      <c r="B558" s="111"/>
      <c r="C558" s="90"/>
      <c r="D558" s="90"/>
      <c r="E558" s="23"/>
      <c r="F558" s="305"/>
      <c r="G558" s="305"/>
      <c r="H558" s="305"/>
      <c r="I558" s="305"/>
      <c r="J558" s="305"/>
      <c r="K558" s="305"/>
      <c r="L558" s="305"/>
      <c r="M558" s="305"/>
      <c r="N558" s="305"/>
      <c r="O558" s="305"/>
      <c r="P558" s="305"/>
      <c r="Q558" s="305"/>
      <c r="R558" s="305"/>
      <c r="S558" s="305"/>
      <c r="T558" s="305"/>
      <c r="U558" s="305"/>
      <c r="V558" s="305"/>
      <c r="W558" s="305"/>
      <c r="X558" s="305"/>
      <c r="Y558" s="305"/>
      <c r="Z558" s="305"/>
      <c r="AA558" s="305"/>
      <c r="AB558" s="305"/>
      <c r="AC558" s="305"/>
      <c r="AD558" s="305"/>
      <c r="AE558" s="305"/>
      <c r="AF558" s="305"/>
      <c r="AG558" s="305"/>
      <c r="AH558" s="305"/>
      <c r="AI558" s="305"/>
    </row>
    <row r="559" spans="1:35" s="24" customFormat="1" ht="15">
      <c r="A559" s="120"/>
      <c r="B559" s="111"/>
      <c r="C559" s="90"/>
      <c r="D559" s="90"/>
      <c r="E559" s="23"/>
      <c r="F559" s="305"/>
      <c r="G559" s="305"/>
      <c r="H559" s="305"/>
      <c r="I559" s="305"/>
      <c r="J559" s="305"/>
      <c r="K559" s="305"/>
      <c r="L559" s="305"/>
      <c r="M559" s="305"/>
      <c r="N559" s="305"/>
      <c r="O559" s="305"/>
      <c r="P559" s="305"/>
      <c r="Q559" s="305"/>
      <c r="R559" s="305"/>
      <c r="S559" s="305"/>
      <c r="T559" s="305"/>
      <c r="U559" s="305"/>
      <c r="V559" s="305"/>
      <c r="W559" s="305"/>
      <c r="X559" s="305"/>
      <c r="Y559" s="305"/>
      <c r="Z559" s="305"/>
      <c r="AA559" s="305"/>
      <c r="AB559" s="305"/>
      <c r="AC559" s="305"/>
      <c r="AD559" s="305"/>
      <c r="AE559" s="305"/>
      <c r="AF559" s="305"/>
      <c r="AG559" s="305"/>
      <c r="AH559" s="305"/>
      <c r="AI559" s="305"/>
    </row>
    <row r="560" spans="1:35" s="24" customFormat="1" ht="15">
      <c r="A560" s="120"/>
      <c r="B560" s="111"/>
      <c r="C560" s="90"/>
      <c r="D560" s="90"/>
      <c r="E560" s="23"/>
      <c r="F560" s="305"/>
      <c r="G560" s="305"/>
      <c r="H560" s="305"/>
      <c r="I560" s="305"/>
      <c r="J560" s="305"/>
      <c r="K560" s="305"/>
      <c r="L560" s="305"/>
      <c r="M560" s="305"/>
      <c r="N560" s="305"/>
      <c r="O560" s="305"/>
      <c r="P560" s="305"/>
      <c r="Q560" s="305"/>
      <c r="R560" s="305"/>
      <c r="S560" s="305"/>
      <c r="T560" s="305"/>
      <c r="U560" s="305"/>
      <c r="V560" s="305"/>
      <c r="W560" s="305"/>
      <c r="X560" s="305"/>
      <c r="Y560" s="305"/>
      <c r="Z560" s="305"/>
      <c r="AA560" s="305"/>
      <c r="AB560" s="305"/>
      <c r="AC560" s="305"/>
      <c r="AD560" s="305"/>
      <c r="AE560" s="305"/>
      <c r="AF560" s="305"/>
      <c r="AG560" s="305"/>
      <c r="AH560" s="305"/>
      <c r="AI560" s="305"/>
    </row>
    <row r="561" spans="1:35" s="24" customFormat="1" ht="15">
      <c r="A561" s="120"/>
      <c r="B561" s="111"/>
      <c r="C561" s="90"/>
      <c r="D561" s="90"/>
      <c r="E561" s="23"/>
      <c r="F561" s="305"/>
      <c r="G561" s="305"/>
      <c r="H561" s="305"/>
      <c r="I561" s="305"/>
      <c r="J561" s="305"/>
      <c r="K561" s="305"/>
      <c r="L561" s="305"/>
      <c r="M561" s="305"/>
      <c r="N561" s="305"/>
      <c r="O561" s="305"/>
      <c r="P561" s="305"/>
      <c r="Q561" s="305"/>
      <c r="R561" s="305"/>
      <c r="S561" s="305"/>
      <c r="T561" s="305"/>
      <c r="U561" s="305"/>
      <c r="V561" s="305"/>
      <c r="W561" s="305"/>
      <c r="X561" s="305"/>
      <c r="Y561" s="305"/>
      <c r="Z561" s="305"/>
      <c r="AA561" s="305"/>
      <c r="AB561" s="305"/>
      <c r="AC561" s="305"/>
      <c r="AD561" s="305"/>
      <c r="AE561" s="305"/>
      <c r="AF561" s="305"/>
      <c r="AG561" s="305"/>
      <c r="AH561" s="305"/>
      <c r="AI561" s="305"/>
    </row>
    <row r="562" spans="1:35" s="24" customFormat="1" ht="15">
      <c r="A562" s="120"/>
      <c r="B562" s="111"/>
      <c r="C562" s="90"/>
      <c r="D562" s="90"/>
      <c r="E562" s="23"/>
      <c r="F562" s="305"/>
      <c r="G562" s="305"/>
      <c r="H562" s="305"/>
      <c r="I562" s="305"/>
      <c r="J562" s="305"/>
      <c r="K562" s="305"/>
      <c r="L562" s="305"/>
      <c r="M562" s="305"/>
      <c r="N562" s="305"/>
      <c r="O562" s="305"/>
      <c r="P562" s="305"/>
      <c r="Q562" s="305"/>
      <c r="R562" s="305"/>
      <c r="S562" s="305"/>
      <c r="T562" s="305"/>
      <c r="U562" s="305"/>
      <c r="V562" s="305"/>
      <c r="W562" s="305"/>
      <c r="X562" s="305"/>
      <c r="Y562" s="305"/>
      <c r="Z562" s="305"/>
      <c r="AA562" s="305"/>
      <c r="AB562" s="305"/>
      <c r="AC562" s="305"/>
      <c r="AD562" s="305"/>
      <c r="AE562" s="305"/>
      <c r="AF562" s="305"/>
      <c r="AG562" s="305"/>
      <c r="AH562" s="305"/>
      <c r="AI562" s="305"/>
    </row>
    <row r="563" spans="1:35" s="24" customFormat="1" ht="15">
      <c r="A563" s="120"/>
      <c r="B563" s="111"/>
      <c r="C563" s="90"/>
      <c r="D563" s="90"/>
      <c r="E563" s="23"/>
      <c r="F563" s="305"/>
      <c r="G563" s="305"/>
      <c r="H563" s="305"/>
      <c r="I563" s="305"/>
      <c r="J563" s="305"/>
      <c r="K563" s="305"/>
      <c r="L563" s="305"/>
      <c r="M563" s="305"/>
      <c r="N563" s="305"/>
      <c r="O563" s="305"/>
      <c r="P563" s="305"/>
      <c r="Q563" s="305"/>
      <c r="R563" s="305"/>
      <c r="S563" s="305"/>
      <c r="T563" s="305"/>
      <c r="U563" s="305"/>
      <c r="V563" s="305"/>
      <c r="W563" s="305"/>
      <c r="X563" s="305"/>
      <c r="Y563" s="305"/>
      <c r="Z563" s="305"/>
      <c r="AA563" s="305"/>
      <c r="AB563" s="305"/>
      <c r="AC563" s="305"/>
      <c r="AD563" s="305"/>
      <c r="AE563" s="305"/>
      <c r="AF563" s="305"/>
      <c r="AG563" s="305"/>
      <c r="AH563" s="305"/>
      <c r="AI563" s="305"/>
    </row>
    <row r="564" spans="1:35" s="24" customFormat="1" ht="15">
      <c r="A564" s="120"/>
      <c r="B564" s="111"/>
      <c r="C564" s="90"/>
      <c r="D564" s="90"/>
      <c r="E564" s="23"/>
      <c r="F564" s="305"/>
      <c r="G564" s="305"/>
      <c r="H564" s="305"/>
      <c r="I564" s="305"/>
      <c r="J564" s="305"/>
      <c r="K564" s="305"/>
      <c r="L564" s="305"/>
      <c r="M564" s="305"/>
      <c r="N564" s="305"/>
      <c r="O564" s="305"/>
      <c r="P564" s="305"/>
      <c r="Q564" s="305"/>
      <c r="R564" s="305"/>
      <c r="S564" s="305"/>
      <c r="T564" s="305"/>
      <c r="U564" s="305"/>
      <c r="V564" s="305"/>
      <c r="W564" s="305"/>
      <c r="X564" s="305"/>
      <c r="Y564" s="305"/>
      <c r="Z564" s="305"/>
      <c r="AA564" s="305"/>
      <c r="AB564" s="305"/>
      <c r="AC564" s="305"/>
      <c r="AD564" s="305"/>
      <c r="AE564" s="305"/>
      <c r="AF564" s="305"/>
      <c r="AG564" s="305"/>
      <c r="AH564" s="305"/>
      <c r="AI564" s="305"/>
    </row>
    <row r="565" spans="1:35" s="24" customFormat="1" ht="15">
      <c r="A565" s="120"/>
      <c r="B565" s="111"/>
      <c r="C565" s="90"/>
      <c r="D565" s="90"/>
      <c r="E565" s="23"/>
      <c r="F565" s="305"/>
      <c r="G565" s="305"/>
      <c r="H565" s="305"/>
      <c r="I565" s="305"/>
      <c r="J565" s="305"/>
      <c r="K565" s="305"/>
      <c r="L565" s="305"/>
      <c r="M565" s="305"/>
      <c r="N565" s="305"/>
      <c r="O565" s="305"/>
      <c r="P565" s="305"/>
      <c r="Q565" s="305"/>
      <c r="R565" s="305"/>
      <c r="S565" s="305"/>
      <c r="T565" s="305"/>
      <c r="U565" s="305"/>
      <c r="V565" s="305"/>
      <c r="W565" s="305"/>
      <c r="X565" s="305"/>
      <c r="Y565" s="305"/>
      <c r="Z565" s="305"/>
      <c r="AA565" s="305"/>
      <c r="AB565" s="305"/>
      <c r="AC565" s="305"/>
      <c r="AD565" s="305"/>
      <c r="AE565" s="305"/>
      <c r="AF565" s="305"/>
      <c r="AG565" s="305"/>
      <c r="AH565" s="305"/>
      <c r="AI565" s="305"/>
    </row>
    <row r="566" spans="1:35" s="24" customFormat="1" ht="15">
      <c r="A566" s="120"/>
      <c r="B566" s="111"/>
      <c r="C566" s="90"/>
      <c r="D566" s="90"/>
      <c r="E566" s="23"/>
      <c r="F566" s="305"/>
      <c r="G566" s="305"/>
      <c r="H566" s="305"/>
      <c r="I566" s="305"/>
      <c r="J566" s="305"/>
      <c r="K566" s="305"/>
      <c r="L566" s="305"/>
      <c r="M566" s="305"/>
      <c r="N566" s="305"/>
      <c r="O566" s="305"/>
      <c r="P566" s="305"/>
      <c r="Q566" s="305"/>
      <c r="R566" s="305"/>
      <c r="S566" s="305"/>
      <c r="T566" s="305"/>
      <c r="U566" s="305"/>
      <c r="V566" s="305"/>
      <c r="W566" s="305"/>
      <c r="X566" s="305"/>
      <c r="Y566" s="305"/>
      <c r="Z566" s="305"/>
      <c r="AA566" s="305"/>
      <c r="AB566" s="305"/>
      <c r="AC566" s="305"/>
      <c r="AD566" s="305"/>
      <c r="AE566" s="305"/>
      <c r="AF566" s="305"/>
      <c r="AG566" s="305"/>
      <c r="AH566" s="305"/>
      <c r="AI566" s="305"/>
    </row>
    <row r="567" spans="1:35" s="24" customFormat="1" ht="15">
      <c r="A567" s="120"/>
      <c r="B567" s="111"/>
      <c r="C567" s="90"/>
      <c r="D567" s="90"/>
      <c r="E567" s="23"/>
      <c r="F567" s="305"/>
      <c r="G567" s="305"/>
      <c r="H567" s="305"/>
      <c r="I567" s="305"/>
      <c r="J567" s="305"/>
      <c r="K567" s="305"/>
      <c r="L567" s="305"/>
      <c r="M567" s="305"/>
      <c r="N567" s="305"/>
      <c r="O567" s="305"/>
      <c r="P567" s="305"/>
      <c r="Q567" s="305"/>
      <c r="R567" s="305"/>
      <c r="S567" s="305"/>
      <c r="T567" s="305"/>
      <c r="U567" s="305"/>
      <c r="V567" s="305"/>
      <c r="W567" s="305"/>
      <c r="X567" s="305"/>
      <c r="Y567" s="305"/>
      <c r="Z567" s="305"/>
      <c r="AA567" s="305"/>
      <c r="AB567" s="305"/>
      <c r="AC567" s="305"/>
      <c r="AD567" s="305"/>
      <c r="AE567" s="305"/>
      <c r="AF567" s="305"/>
      <c r="AG567" s="305"/>
      <c r="AH567" s="305"/>
      <c r="AI567" s="305"/>
    </row>
    <row r="568" spans="1:35" s="24" customFormat="1" ht="15">
      <c r="A568" s="120"/>
      <c r="B568" s="111"/>
      <c r="C568" s="90"/>
      <c r="D568" s="90"/>
      <c r="E568" s="23"/>
      <c r="F568" s="305"/>
      <c r="G568" s="305"/>
      <c r="H568" s="305"/>
      <c r="I568" s="305"/>
      <c r="J568" s="305"/>
      <c r="K568" s="305"/>
      <c r="L568" s="305"/>
      <c r="M568" s="305"/>
      <c r="N568" s="305"/>
      <c r="O568" s="305"/>
      <c r="P568" s="305"/>
      <c r="Q568" s="305"/>
      <c r="R568" s="305"/>
      <c r="S568" s="305"/>
      <c r="T568" s="305"/>
      <c r="U568" s="305"/>
      <c r="V568" s="305"/>
      <c r="W568" s="305"/>
      <c r="X568" s="305"/>
      <c r="Y568" s="305"/>
      <c r="Z568" s="305"/>
      <c r="AA568" s="305"/>
      <c r="AB568" s="305"/>
      <c r="AC568" s="305"/>
      <c r="AD568" s="305"/>
      <c r="AE568" s="305"/>
      <c r="AF568" s="305"/>
      <c r="AG568" s="305"/>
      <c r="AH568" s="305"/>
      <c r="AI568" s="305"/>
    </row>
    <row r="569" spans="1:35" s="24" customFormat="1" ht="15">
      <c r="A569" s="120"/>
      <c r="B569" s="111"/>
      <c r="C569" s="90"/>
      <c r="D569" s="90"/>
      <c r="E569" s="23"/>
      <c r="F569" s="305"/>
      <c r="G569" s="305"/>
      <c r="H569" s="305"/>
      <c r="I569" s="305"/>
      <c r="J569" s="305"/>
      <c r="K569" s="305"/>
      <c r="L569" s="305"/>
      <c r="M569" s="305"/>
      <c r="N569" s="305"/>
      <c r="O569" s="305"/>
      <c r="P569" s="305"/>
      <c r="Q569" s="305"/>
      <c r="R569" s="305"/>
      <c r="S569" s="305"/>
      <c r="T569" s="305"/>
      <c r="U569" s="305"/>
      <c r="V569" s="305"/>
      <c r="W569" s="305"/>
      <c r="X569" s="305"/>
      <c r="Y569" s="305"/>
      <c r="Z569" s="305"/>
      <c r="AA569" s="305"/>
      <c r="AB569" s="305"/>
      <c r="AC569" s="305"/>
      <c r="AD569" s="305"/>
      <c r="AE569" s="305"/>
      <c r="AF569" s="305"/>
      <c r="AG569" s="305"/>
      <c r="AH569" s="305"/>
      <c r="AI569" s="305"/>
    </row>
    <row r="570" spans="1:35" s="24" customFormat="1" ht="15">
      <c r="A570" s="120"/>
      <c r="B570" s="111"/>
      <c r="C570" s="90"/>
      <c r="D570" s="90"/>
      <c r="E570" s="23"/>
      <c r="F570" s="305"/>
      <c r="G570" s="305"/>
      <c r="H570" s="305"/>
      <c r="I570" s="305"/>
      <c r="J570" s="305"/>
      <c r="K570" s="305"/>
      <c r="L570" s="305"/>
      <c r="M570" s="305"/>
      <c r="N570" s="305"/>
      <c r="O570" s="305"/>
      <c r="P570" s="305"/>
      <c r="Q570" s="305"/>
      <c r="R570" s="305"/>
      <c r="S570" s="305"/>
      <c r="T570" s="305"/>
      <c r="U570" s="305"/>
      <c r="V570" s="305"/>
      <c r="W570" s="305"/>
      <c r="X570" s="305"/>
      <c r="Y570" s="305"/>
      <c r="Z570" s="305"/>
      <c r="AA570" s="305"/>
      <c r="AB570" s="305"/>
      <c r="AC570" s="305"/>
      <c r="AD570" s="305"/>
      <c r="AE570" s="305"/>
      <c r="AF570" s="305"/>
      <c r="AG570" s="305"/>
      <c r="AH570" s="305"/>
      <c r="AI570" s="305"/>
    </row>
    <row r="571" spans="1:35" s="24" customFormat="1" ht="15">
      <c r="A571" s="120"/>
      <c r="B571" s="111"/>
      <c r="C571" s="90"/>
      <c r="D571" s="90"/>
      <c r="E571" s="23"/>
      <c r="F571" s="305"/>
      <c r="G571" s="305"/>
      <c r="H571" s="305"/>
      <c r="I571" s="305"/>
      <c r="J571" s="305"/>
      <c r="K571" s="305"/>
      <c r="L571" s="305"/>
      <c r="M571" s="305"/>
      <c r="N571" s="305"/>
      <c r="O571" s="305"/>
      <c r="P571" s="305"/>
      <c r="Q571" s="305"/>
      <c r="R571" s="305"/>
      <c r="S571" s="305"/>
      <c r="T571" s="305"/>
      <c r="U571" s="305"/>
      <c r="V571" s="305"/>
      <c r="W571" s="305"/>
      <c r="X571" s="305"/>
      <c r="Y571" s="305"/>
      <c r="Z571" s="305"/>
      <c r="AA571" s="305"/>
      <c r="AB571" s="305"/>
      <c r="AC571" s="305"/>
      <c r="AD571" s="305"/>
      <c r="AE571" s="305"/>
      <c r="AF571" s="305"/>
      <c r="AG571" s="305"/>
      <c r="AH571" s="305"/>
      <c r="AI571" s="305"/>
    </row>
    <row r="572" spans="1:35" s="24" customFormat="1" ht="15">
      <c r="A572" s="120"/>
      <c r="B572" s="111"/>
      <c r="C572" s="90"/>
      <c r="D572" s="90"/>
      <c r="E572" s="23"/>
      <c r="F572" s="305"/>
      <c r="G572" s="305"/>
      <c r="H572" s="305"/>
      <c r="I572" s="305"/>
      <c r="J572" s="305"/>
      <c r="K572" s="305"/>
      <c r="L572" s="305"/>
      <c r="M572" s="305"/>
      <c r="N572" s="305"/>
      <c r="O572" s="305"/>
      <c r="P572" s="305"/>
      <c r="Q572" s="305"/>
      <c r="R572" s="305"/>
      <c r="S572" s="305"/>
      <c r="T572" s="305"/>
      <c r="U572" s="305"/>
      <c r="V572" s="305"/>
      <c r="W572" s="305"/>
      <c r="X572" s="305"/>
      <c r="Y572" s="305"/>
      <c r="Z572" s="305"/>
      <c r="AA572" s="305"/>
      <c r="AB572" s="305"/>
      <c r="AC572" s="305"/>
      <c r="AD572" s="305"/>
      <c r="AE572" s="305"/>
      <c r="AF572" s="305"/>
      <c r="AG572" s="305"/>
      <c r="AH572" s="305"/>
      <c r="AI572" s="305"/>
    </row>
    <row r="573" spans="1:35" s="24" customFormat="1" ht="15">
      <c r="A573" s="120"/>
      <c r="B573" s="111"/>
      <c r="C573" s="90"/>
      <c r="D573" s="90"/>
      <c r="E573" s="23"/>
      <c r="F573" s="305"/>
      <c r="G573" s="305"/>
      <c r="H573" s="305"/>
      <c r="I573" s="305"/>
      <c r="J573" s="305"/>
      <c r="K573" s="305"/>
      <c r="L573" s="305"/>
      <c r="M573" s="305"/>
      <c r="N573" s="305"/>
      <c r="O573" s="305"/>
      <c r="P573" s="305"/>
      <c r="Q573" s="305"/>
      <c r="R573" s="305"/>
      <c r="S573" s="305"/>
      <c r="T573" s="305"/>
      <c r="U573" s="305"/>
      <c r="V573" s="305"/>
      <c r="W573" s="305"/>
      <c r="X573" s="305"/>
      <c r="Y573" s="305"/>
      <c r="Z573" s="305"/>
      <c r="AA573" s="305"/>
      <c r="AB573" s="305"/>
      <c r="AC573" s="305"/>
      <c r="AD573" s="305"/>
      <c r="AE573" s="305"/>
      <c r="AF573" s="305"/>
      <c r="AG573" s="305"/>
      <c r="AH573" s="305"/>
      <c r="AI573" s="305"/>
    </row>
    <row r="574" spans="1:35" s="24" customFormat="1" ht="15">
      <c r="A574" s="120"/>
      <c r="B574" s="111"/>
      <c r="C574" s="90"/>
      <c r="D574" s="90"/>
      <c r="E574" s="23"/>
      <c r="F574" s="305"/>
      <c r="G574" s="305"/>
      <c r="H574" s="305"/>
      <c r="I574" s="305"/>
      <c r="J574" s="305"/>
      <c r="K574" s="305"/>
      <c r="L574" s="305"/>
      <c r="M574" s="305"/>
      <c r="N574" s="305"/>
      <c r="O574" s="305"/>
      <c r="P574" s="305"/>
      <c r="Q574" s="305"/>
      <c r="R574" s="305"/>
      <c r="S574" s="305"/>
      <c r="T574" s="305"/>
      <c r="U574" s="305"/>
      <c r="V574" s="305"/>
      <c r="W574" s="305"/>
      <c r="X574" s="305"/>
      <c r="Y574" s="305"/>
      <c r="Z574" s="305"/>
      <c r="AA574" s="305"/>
      <c r="AB574" s="305"/>
      <c r="AC574" s="305"/>
      <c r="AD574" s="305"/>
      <c r="AE574" s="305"/>
      <c r="AF574" s="305"/>
      <c r="AG574" s="305"/>
      <c r="AH574" s="305"/>
      <c r="AI574" s="305"/>
    </row>
    <row r="575" spans="1:35" s="24" customFormat="1" ht="15">
      <c r="A575" s="120"/>
      <c r="B575" s="111"/>
      <c r="C575" s="90"/>
      <c r="D575" s="90"/>
      <c r="E575" s="23"/>
      <c r="F575" s="305"/>
      <c r="G575" s="305"/>
      <c r="H575" s="305"/>
      <c r="I575" s="305"/>
      <c r="J575" s="305"/>
      <c r="K575" s="305"/>
      <c r="L575" s="305"/>
      <c r="M575" s="305"/>
      <c r="N575" s="305"/>
      <c r="O575" s="305"/>
      <c r="P575" s="305"/>
      <c r="Q575" s="305"/>
      <c r="R575" s="305"/>
      <c r="S575" s="305"/>
      <c r="T575" s="305"/>
      <c r="U575" s="305"/>
      <c r="V575" s="305"/>
      <c r="W575" s="305"/>
      <c r="X575" s="305"/>
      <c r="Y575" s="305"/>
      <c r="Z575" s="305"/>
      <c r="AA575" s="305"/>
      <c r="AB575" s="305"/>
      <c r="AC575" s="305"/>
      <c r="AD575" s="305"/>
      <c r="AE575" s="305"/>
      <c r="AF575" s="305"/>
      <c r="AG575" s="305"/>
      <c r="AH575" s="305"/>
      <c r="AI575" s="305"/>
    </row>
    <row r="576" spans="1:35" s="24" customFormat="1" ht="15">
      <c r="A576" s="120"/>
      <c r="B576" s="111"/>
      <c r="C576" s="90"/>
      <c r="D576" s="90"/>
      <c r="E576" s="23"/>
      <c r="F576" s="305"/>
      <c r="G576" s="305"/>
      <c r="H576" s="305"/>
      <c r="I576" s="305"/>
      <c r="J576" s="305"/>
      <c r="K576" s="305"/>
      <c r="L576" s="305"/>
      <c r="M576" s="305"/>
      <c r="N576" s="305"/>
      <c r="O576" s="305"/>
      <c r="P576" s="305"/>
      <c r="Q576" s="305"/>
      <c r="R576" s="305"/>
      <c r="S576" s="305"/>
      <c r="T576" s="305"/>
      <c r="U576" s="305"/>
      <c r="V576" s="305"/>
      <c r="W576" s="305"/>
      <c r="X576" s="305"/>
      <c r="Y576" s="305"/>
      <c r="Z576" s="305"/>
      <c r="AA576" s="305"/>
      <c r="AB576" s="305"/>
      <c r="AC576" s="305"/>
      <c r="AD576" s="305"/>
      <c r="AE576" s="305"/>
      <c r="AF576" s="305"/>
      <c r="AG576" s="305"/>
      <c r="AH576" s="305"/>
      <c r="AI576" s="305"/>
    </row>
    <row r="577" spans="1:35" s="24" customFormat="1" ht="15">
      <c r="A577" s="120"/>
      <c r="B577" s="111"/>
      <c r="C577" s="90"/>
      <c r="D577" s="90"/>
      <c r="E577" s="23"/>
      <c r="F577" s="305"/>
      <c r="G577" s="305"/>
      <c r="H577" s="305"/>
      <c r="I577" s="305"/>
      <c r="J577" s="305"/>
      <c r="K577" s="305"/>
      <c r="L577" s="305"/>
      <c r="M577" s="305"/>
      <c r="N577" s="305"/>
      <c r="O577" s="305"/>
      <c r="P577" s="305"/>
      <c r="Q577" s="305"/>
      <c r="R577" s="305"/>
      <c r="S577" s="305"/>
      <c r="T577" s="305"/>
      <c r="U577" s="305"/>
      <c r="V577" s="305"/>
      <c r="W577" s="305"/>
      <c r="X577" s="305"/>
      <c r="Y577" s="305"/>
      <c r="Z577" s="305"/>
      <c r="AA577" s="305"/>
      <c r="AB577" s="305"/>
      <c r="AC577" s="305"/>
      <c r="AD577" s="305"/>
      <c r="AE577" s="305"/>
      <c r="AF577" s="305"/>
      <c r="AG577" s="305"/>
      <c r="AH577" s="305"/>
      <c r="AI577" s="305"/>
    </row>
    <row r="578" spans="1:35" s="24" customFormat="1" ht="15">
      <c r="A578" s="120"/>
      <c r="B578" s="111"/>
      <c r="C578" s="90"/>
      <c r="D578" s="90"/>
      <c r="E578" s="23"/>
      <c r="F578" s="305"/>
      <c r="G578" s="305"/>
      <c r="H578" s="305"/>
      <c r="I578" s="305"/>
      <c r="J578" s="305"/>
      <c r="K578" s="305"/>
      <c r="L578" s="305"/>
      <c r="M578" s="305"/>
      <c r="N578" s="305"/>
      <c r="O578" s="305"/>
      <c r="P578" s="305"/>
      <c r="Q578" s="305"/>
      <c r="R578" s="305"/>
      <c r="S578" s="305"/>
      <c r="T578" s="305"/>
      <c r="U578" s="305"/>
      <c r="V578" s="305"/>
      <c r="W578" s="305"/>
      <c r="X578" s="305"/>
      <c r="Y578" s="305"/>
      <c r="Z578" s="305"/>
      <c r="AA578" s="305"/>
      <c r="AB578" s="305"/>
      <c r="AC578" s="305"/>
      <c r="AD578" s="305"/>
      <c r="AE578" s="305"/>
      <c r="AF578" s="305"/>
      <c r="AG578" s="305"/>
      <c r="AH578" s="305"/>
      <c r="AI578" s="305"/>
    </row>
    <row r="579" spans="1:35" s="24" customFormat="1" ht="15">
      <c r="A579" s="120"/>
      <c r="B579" s="111"/>
      <c r="C579" s="90"/>
      <c r="D579" s="90"/>
      <c r="E579" s="23"/>
      <c r="F579" s="305"/>
      <c r="G579" s="305"/>
      <c r="H579" s="305"/>
      <c r="I579" s="305"/>
      <c r="J579" s="305"/>
      <c r="K579" s="305"/>
      <c r="L579" s="305"/>
      <c r="M579" s="305"/>
      <c r="N579" s="305"/>
      <c r="O579" s="305"/>
      <c r="P579" s="305"/>
      <c r="Q579" s="305"/>
      <c r="R579" s="305"/>
      <c r="S579" s="305"/>
      <c r="T579" s="305"/>
      <c r="U579" s="305"/>
      <c r="V579" s="305"/>
      <c r="W579" s="305"/>
      <c r="X579" s="305"/>
      <c r="Y579" s="305"/>
      <c r="Z579" s="305"/>
      <c r="AA579" s="305"/>
      <c r="AB579" s="305"/>
      <c r="AC579" s="305"/>
      <c r="AD579" s="305"/>
      <c r="AE579" s="305"/>
      <c r="AF579" s="305"/>
      <c r="AG579" s="305"/>
      <c r="AH579" s="305"/>
      <c r="AI579" s="305"/>
    </row>
    <row r="580" spans="1:35" s="24" customFormat="1" ht="15">
      <c r="A580" s="120"/>
      <c r="B580" s="111"/>
      <c r="C580" s="90"/>
      <c r="D580" s="90"/>
      <c r="E580" s="23"/>
      <c r="F580" s="305"/>
      <c r="G580" s="305"/>
      <c r="H580" s="305"/>
      <c r="I580" s="305"/>
      <c r="J580" s="305"/>
      <c r="K580" s="305"/>
      <c r="L580" s="305"/>
      <c r="M580" s="305"/>
      <c r="N580" s="305"/>
      <c r="O580" s="305"/>
      <c r="P580" s="305"/>
      <c r="Q580" s="305"/>
      <c r="R580" s="305"/>
      <c r="S580" s="305"/>
      <c r="T580" s="305"/>
      <c r="U580" s="305"/>
      <c r="V580" s="305"/>
      <c r="W580" s="305"/>
      <c r="X580" s="305"/>
      <c r="Y580" s="305"/>
      <c r="Z580" s="305"/>
      <c r="AA580" s="305"/>
      <c r="AB580" s="305"/>
      <c r="AC580" s="305"/>
      <c r="AD580" s="305"/>
      <c r="AE580" s="305"/>
      <c r="AF580" s="305"/>
      <c r="AG580" s="305"/>
      <c r="AH580" s="305"/>
      <c r="AI580" s="305"/>
    </row>
    <row r="581" spans="1:35" s="24" customFormat="1" ht="15">
      <c r="A581" s="120"/>
      <c r="B581" s="111"/>
      <c r="C581" s="90"/>
      <c r="D581" s="90"/>
      <c r="E581" s="23"/>
      <c r="F581" s="305"/>
      <c r="G581" s="305"/>
      <c r="H581" s="305"/>
      <c r="I581" s="305"/>
      <c r="J581" s="305"/>
      <c r="K581" s="305"/>
      <c r="L581" s="305"/>
      <c r="M581" s="305"/>
      <c r="N581" s="305"/>
      <c r="O581" s="305"/>
      <c r="P581" s="305"/>
      <c r="Q581" s="305"/>
      <c r="R581" s="305"/>
      <c r="S581" s="305"/>
      <c r="T581" s="305"/>
      <c r="U581" s="305"/>
      <c r="V581" s="305"/>
      <c r="W581" s="305"/>
      <c r="X581" s="305"/>
      <c r="Y581" s="305"/>
      <c r="Z581" s="305"/>
      <c r="AA581" s="305"/>
      <c r="AB581" s="305"/>
      <c r="AC581" s="305"/>
      <c r="AD581" s="305"/>
      <c r="AE581" s="305"/>
      <c r="AF581" s="305"/>
      <c r="AG581" s="305"/>
      <c r="AH581" s="305"/>
      <c r="AI581" s="305"/>
    </row>
    <row r="582" spans="1:35" s="24" customFormat="1" ht="15">
      <c r="A582" s="120"/>
      <c r="B582" s="111"/>
      <c r="C582" s="90"/>
      <c r="D582" s="90"/>
      <c r="E582" s="23"/>
      <c r="F582" s="305"/>
      <c r="G582" s="305"/>
      <c r="H582" s="305"/>
      <c r="I582" s="305"/>
      <c r="J582" s="305"/>
      <c r="K582" s="305"/>
      <c r="L582" s="305"/>
      <c r="M582" s="305"/>
      <c r="N582" s="305"/>
      <c r="O582" s="305"/>
      <c r="P582" s="305"/>
      <c r="Q582" s="305"/>
      <c r="R582" s="305"/>
      <c r="S582" s="305"/>
      <c r="T582" s="305"/>
      <c r="U582" s="305"/>
      <c r="V582" s="305"/>
      <c r="W582" s="305"/>
      <c r="X582" s="305"/>
      <c r="Y582" s="305"/>
      <c r="Z582" s="305"/>
      <c r="AA582" s="305"/>
      <c r="AB582" s="305"/>
      <c r="AC582" s="305"/>
      <c r="AD582" s="305"/>
      <c r="AE582" s="305"/>
      <c r="AF582" s="305"/>
      <c r="AG582" s="305"/>
      <c r="AH582" s="305"/>
      <c r="AI582" s="305"/>
    </row>
    <row r="583" spans="1:35" s="24" customFormat="1" ht="15">
      <c r="A583" s="120"/>
      <c r="B583" s="111"/>
      <c r="C583" s="90"/>
      <c r="D583" s="90"/>
      <c r="E583" s="23"/>
      <c r="F583" s="305"/>
      <c r="G583" s="305"/>
      <c r="H583" s="305"/>
      <c r="I583" s="305"/>
      <c r="J583" s="305"/>
      <c r="K583" s="305"/>
      <c r="L583" s="305"/>
      <c r="M583" s="305"/>
      <c r="N583" s="305"/>
      <c r="O583" s="305"/>
      <c r="P583" s="305"/>
      <c r="Q583" s="305"/>
      <c r="R583" s="305"/>
      <c r="S583" s="305"/>
      <c r="T583" s="305"/>
      <c r="U583" s="305"/>
      <c r="V583" s="305"/>
      <c r="W583" s="305"/>
      <c r="X583" s="305"/>
      <c r="Y583" s="305"/>
      <c r="Z583" s="305"/>
      <c r="AA583" s="305"/>
      <c r="AB583" s="305"/>
      <c r="AC583" s="305"/>
      <c r="AD583" s="305"/>
      <c r="AE583" s="305"/>
      <c r="AF583" s="305"/>
      <c r="AG583" s="305"/>
      <c r="AH583" s="305"/>
      <c r="AI583" s="305"/>
    </row>
    <row r="584" spans="1:35" s="24" customFormat="1" ht="15">
      <c r="A584" s="120"/>
      <c r="B584" s="111"/>
      <c r="C584" s="90"/>
      <c r="D584" s="90"/>
      <c r="E584" s="23"/>
      <c r="F584" s="305"/>
      <c r="G584" s="305"/>
      <c r="H584" s="305"/>
      <c r="I584" s="305"/>
      <c r="J584" s="305"/>
      <c r="K584" s="305"/>
      <c r="L584" s="305"/>
      <c r="M584" s="305"/>
      <c r="N584" s="305"/>
      <c r="O584" s="305"/>
      <c r="P584" s="305"/>
      <c r="Q584" s="305"/>
      <c r="R584" s="305"/>
      <c r="S584" s="305"/>
      <c r="T584" s="305"/>
      <c r="U584" s="305"/>
      <c r="V584" s="305"/>
      <c r="W584" s="305"/>
      <c r="X584" s="305"/>
      <c r="Y584" s="305"/>
      <c r="Z584" s="305"/>
      <c r="AA584" s="305"/>
      <c r="AB584" s="305"/>
      <c r="AC584" s="305"/>
      <c r="AD584" s="305"/>
      <c r="AE584" s="305"/>
      <c r="AF584" s="305"/>
      <c r="AG584" s="305"/>
      <c r="AH584" s="305"/>
      <c r="AI584" s="305"/>
    </row>
    <row r="585" spans="1:35" s="24" customFormat="1" ht="15">
      <c r="A585" s="120"/>
      <c r="B585" s="111"/>
      <c r="C585" s="90"/>
      <c r="D585" s="90"/>
      <c r="E585" s="23"/>
      <c r="F585" s="305"/>
      <c r="G585" s="305"/>
      <c r="H585" s="305"/>
      <c r="I585" s="305"/>
      <c r="J585" s="305"/>
      <c r="K585" s="305"/>
      <c r="L585" s="305"/>
      <c r="M585" s="305"/>
      <c r="N585" s="305"/>
      <c r="O585" s="305"/>
      <c r="P585" s="305"/>
      <c r="Q585" s="305"/>
      <c r="R585" s="305"/>
      <c r="S585" s="305"/>
      <c r="T585" s="305"/>
      <c r="U585" s="305"/>
      <c r="V585" s="305"/>
      <c r="W585" s="305"/>
      <c r="X585" s="305"/>
      <c r="Y585" s="305"/>
      <c r="Z585" s="305"/>
      <c r="AA585" s="305"/>
      <c r="AB585" s="305"/>
      <c r="AC585" s="305"/>
      <c r="AD585" s="305"/>
      <c r="AE585" s="305"/>
      <c r="AF585" s="305"/>
      <c r="AG585" s="305"/>
      <c r="AH585" s="305"/>
      <c r="AI585" s="305"/>
    </row>
    <row r="586" spans="1:35" s="24" customFormat="1" ht="15">
      <c r="A586" s="120"/>
      <c r="B586" s="111"/>
      <c r="C586" s="90"/>
      <c r="D586" s="90"/>
      <c r="E586" s="23"/>
      <c r="F586" s="305"/>
      <c r="G586" s="305"/>
      <c r="H586" s="305"/>
      <c r="I586" s="305"/>
      <c r="J586" s="305"/>
      <c r="K586" s="305"/>
      <c r="L586" s="305"/>
      <c r="M586" s="305"/>
      <c r="N586" s="305"/>
      <c r="O586" s="305"/>
      <c r="P586" s="305"/>
      <c r="Q586" s="305"/>
      <c r="R586" s="305"/>
      <c r="S586" s="305"/>
      <c r="T586" s="305"/>
      <c r="U586" s="305"/>
      <c r="V586" s="305"/>
      <c r="W586" s="305"/>
      <c r="X586" s="305"/>
      <c r="Y586" s="305"/>
      <c r="Z586" s="305"/>
      <c r="AA586" s="305"/>
      <c r="AB586" s="305"/>
      <c r="AC586" s="305"/>
      <c r="AD586" s="305"/>
      <c r="AE586" s="305"/>
      <c r="AF586" s="305"/>
      <c r="AG586" s="305"/>
      <c r="AH586" s="305"/>
      <c r="AI586" s="305"/>
    </row>
    <row r="587" spans="1:35" s="24" customFormat="1" ht="15">
      <c r="A587" s="120"/>
      <c r="B587" s="111"/>
      <c r="C587" s="90"/>
      <c r="D587" s="90"/>
      <c r="E587" s="23"/>
      <c r="F587" s="305"/>
      <c r="G587" s="305"/>
      <c r="H587" s="305"/>
      <c r="I587" s="305"/>
      <c r="J587" s="305"/>
      <c r="K587" s="305"/>
      <c r="L587" s="305"/>
      <c r="M587" s="305"/>
      <c r="N587" s="305"/>
      <c r="O587" s="305"/>
      <c r="P587" s="305"/>
      <c r="Q587" s="305"/>
      <c r="R587" s="305"/>
      <c r="S587" s="305"/>
      <c r="T587" s="305"/>
      <c r="U587" s="305"/>
      <c r="V587" s="305"/>
      <c r="W587" s="305"/>
      <c r="X587" s="305"/>
      <c r="Y587" s="305"/>
      <c r="Z587" s="305"/>
      <c r="AA587" s="305"/>
      <c r="AB587" s="305"/>
      <c r="AC587" s="305"/>
      <c r="AD587" s="305"/>
      <c r="AE587" s="305"/>
      <c r="AF587" s="305"/>
      <c r="AG587" s="305"/>
      <c r="AH587" s="305"/>
      <c r="AI587" s="305"/>
    </row>
    <row r="588" spans="1:35" s="24" customFormat="1" ht="15">
      <c r="A588" s="120"/>
      <c r="B588" s="111"/>
      <c r="C588" s="90"/>
      <c r="D588" s="90"/>
      <c r="E588" s="23"/>
      <c r="F588" s="305"/>
      <c r="G588" s="305"/>
      <c r="H588" s="305"/>
      <c r="I588" s="305"/>
      <c r="J588" s="305"/>
      <c r="K588" s="305"/>
      <c r="L588" s="305"/>
      <c r="M588" s="305"/>
      <c r="N588" s="305"/>
      <c r="O588" s="305"/>
      <c r="P588" s="305"/>
      <c r="Q588" s="305"/>
      <c r="R588" s="305"/>
      <c r="S588" s="305"/>
      <c r="T588" s="305"/>
      <c r="U588" s="305"/>
      <c r="V588" s="305"/>
      <c r="W588" s="305"/>
      <c r="X588" s="305"/>
      <c r="Y588" s="305"/>
      <c r="Z588" s="305"/>
      <c r="AA588" s="305"/>
      <c r="AB588" s="305"/>
      <c r="AC588" s="305"/>
      <c r="AD588" s="305"/>
      <c r="AE588" s="305"/>
      <c r="AF588" s="305"/>
      <c r="AG588" s="305"/>
      <c r="AH588" s="305"/>
      <c r="AI588" s="305"/>
    </row>
    <row r="589" spans="1:35" s="24" customFormat="1" ht="15">
      <c r="A589" s="120"/>
      <c r="B589" s="111"/>
      <c r="C589" s="90"/>
      <c r="D589" s="90"/>
      <c r="E589" s="23"/>
      <c r="F589" s="305"/>
      <c r="G589" s="305"/>
      <c r="H589" s="305"/>
      <c r="I589" s="305"/>
      <c r="J589" s="305"/>
      <c r="K589" s="305"/>
      <c r="L589" s="305"/>
      <c r="M589" s="305"/>
      <c r="N589" s="305"/>
      <c r="O589" s="305"/>
      <c r="P589" s="305"/>
      <c r="Q589" s="305"/>
      <c r="R589" s="305"/>
      <c r="S589" s="305"/>
      <c r="T589" s="305"/>
      <c r="U589" s="305"/>
      <c r="V589" s="305"/>
      <c r="W589" s="305"/>
      <c r="X589" s="305"/>
      <c r="Y589" s="305"/>
      <c r="Z589" s="305"/>
      <c r="AA589" s="305"/>
      <c r="AB589" s="305"/>
      <c r="AC589" s="305"/>
      <c r="AD589" s="305"/>
      <c r="AE589" s="305"/>
      <c r="AF589" s="305"/>
      <c r="AG589" s="305"/>
      <c r="AH589" s="305"/>
      <c r="AI589" s="305"/>
    </row>
    <row r="590" spans="1:35" s="24" customFormat="1" ht="15">
      <c r="A590" s="120"/>
      <c r="B590" s="111"/>
      <c r="C590" s="90"/>
      <c r="D590" s="90"/>
      <c r="E590" s="23"/>
      <c r="F590" s="305"/>
      <c r="G590" s="305"/>
      <c r="H590" s="305"/>
      <c r="I590" s="305"/>
      <c r="J590" s="305"/>
      <c r="K590" s="305"/>
      <c r="L590" s="305"/>
      <c r="M590" s="305"/>
      <c r="N590" s="305"/>
      <c r="O590" s="305"/>
      <c r="P590" s="305"/>
      <c r="Q590" s="305"/>
      <c r="R590" s="305"/>
      <c r="S590" s="305"/>
      <c r="T590" s="305"/>
      <c r="U590" s="305"/>
      <c r="V590" s="305"/>
      <c r="W590" s="305"/>
      <c r="X590" s="305"/>
      <c r="Y590" s="305"/>
      <c r="Z590" s="305"/>
      <c r="AA590" s="305"/>
      <c r="AB590" s="305"/>
      <c r="AC590" s="305"/>
      <c r="AD590" s="305"/>
      <c r="AE590" s="305"/>
      <c r="AF590" s="305"/>
      <c r="AG590" s="305"/>
      <c r="AH590" s="305"/>
      <c r="AI590" s="305"/>
    </row>
    <row r="591" spans="1:35" s="24" customFormat="1" ht="15">
      <c r="A591" s="120"/>
      <c r="B591" s="111"/>
      <c r="C591" s="90"/>
      <c r="D591" s="90"/>
      <c r="E591" s="23"/>
      <c r="F591" s="305"/>
      <c r="G591" s="305"/>
      <c r="H591" s="305"/>
      <c r="I591" s="305"/>
      <c r="J591" s="305"/>
      <c r="K591" s="305"/>
      <c r="L591" s="305"/>
      <c r="M591" s="305"/>
      <c r="N591" s="305"/>
      <c r="O591" s="305"/>
      <c r="P591" s="305"/>
      <c r="Q591" s="305"/>
      <c r="R591" s="305"/>
      <c r="S591" s="305"/>
      <c r="T591" s="305"/>
      <c r="U591" s="305"/>
      <c r="V591" s="305"/>
      <c r="W591" s="305"/>
      <c r="X591" s="305"/>
      <c r="Y591" s="305"/>
      <c r="Z591" s="305"/>
      <c r="AA591" s="305"/>
      <c r="AB591" s="305"/>
      <c r="AC591" s="305"/>
      <c r="AD591" s="305"/>
      <c r="AE591" s="305"/>
      <c r="AF591" s="305"/>
      <c r="AG591" s="305"/>
      <c r="AH591" s="305"/>
      <c r="AI591" s="305"/>
    </row>
    <row r="592" spans="1:35" s="24" customFormat="1" ht="15">
      <c r="A592" s="120"/>
      <c r="B592" s="111"/>
      <c r="C592" s="90"/>
      <c r="D592" s="90"/>
      <c r="E592" s="23"/>
      <c r="F592" s="305"/>
      <c r="G592" s="305"/>
      <c r="H592" s="305"/>
      <c r="I592" s="305"/>
      <c r="J592" s="305"/>
      <c r="K592" s="305"/>
      <c r="L592" s="305"/>
      <c r="M592" s="305"/>
      <c r="N592" s="305"/>
      <c r="O592" s="305"/>
      <c r="P592" s="305"/>
      <c r="Q592" s="305"/>
      <c r="R592" s="305"/>
      <c r="S592" s="305"/>
      <c r="T592" s="305"/>
      <c r="U592" s="305"/>
      <c r="V592" s="305"/>
      <c r="W592" s="305"/>
      <c r="X592" s="305"/>
      <c r="Y592" s="305"/>
      <c r="Z592" s="305"/>
      <c r="AA592" s="305"/>
      <c r="AB592" s="305"/>
      <c r="AC592" s="305"/>
      <c r="AD592" s="305"/>
      <c r="AE592" s="305"/>
      <c r="AF592" s="305"/>
      <c r="AG592" s="305"/>
      <c r="AH592" s="305"/>
      <c r="AI592" s="305"/>
    </row>
    <row r="593" spans="1:35" s="24" customFormat="1" ht="15">
      <c r="A593" s="120"/>
      <c r="B593" s="111"/>
      <c r="C593" s="90"/>
      <c r="D593" s="90"/>
      <c r="E593" s="23"/>
      <c r="F593" s="305"/>
      <c r="G593" s="305"/>
      <c r="H593" s="305"/>
      <c r="I593" s="305"/>
      <c r="J593" s="305"/>
      <c r="K593" s="305"/>
      <c r="L593" s="305"/>
      <c r="M593" s="305"/>
      <c r="N593" s="305"/>
      <c r="O593" s="305"/>
      <c r="P593" s="305"/>
      <c r="Q593" s="305"/>
      <c r="R593" s="305"/>
      <c r="S593" s="305"/>
      <c r="T593" s="305"/>
      <c r="U593" s="305"/>
      <c r="V593" s="305"/>
      <c r="W593" s="305"/>
      <c r="X593" s="305"/>
      <c r="Y593" s="305"/>
      <c r="Z593" s="305"/>
      <c r="AA593" s="305"/>
      <c r="AB593" s="305"/>
      <c r="AC593" s="305"/>
      <c r="AD593" s="305"/>
      <c r="AE593" s="305"/>
      <c r="AF593" s="305"/>
      <c r="AG593" s="305"/>
      <c r="AH593" s="305"/>
      <c r="AI593" s="305"/>
    </row>
    <row r="594" spans="1:35" s="24" customFormat="1" ht="15">
      <c r="A594" s="120"/>
      <c r="B594" s="111"/>
      <c r="C594" s="90"/>
      <c r="D594" s="90"/>
      <c r="E594" s="23"/>
      <c r="F594" s="305"/>
      <c r="G594" s="305"/>
      <c r="H594" s="305"/>
      <c r="I594" s="305"/>
      <c r="J594" s="305"/>
      <c r="K594" s="305"/>
      <c r="L594" s="305"/>
      <c r="M594" s="305"/>
      <c r="N594" s="305"/>
      <c r="O594" s="305"/>
      <c r="P594" s="305"/>
      <c r="Q594" s="305"/>
      <c r="R594" s="305"/>
      <c r="S594" s="305"/>
      <c r="T594" s="305"/>
      <c r="U594" s="305"/>
      <c r="V594" s="305"/>
      <c r="W594" s="305"/>
      <c r="X594" s="305"/>
      <c r="Y594" s="305"/>
      <c r="Z594" s="305"/>
      <c r="AA594" s="305"/>
      <c r="AB594" s="305"/>
      <c r="AC594" s="305"/>
      <c r="AD594" s="305"/>
      <c r="AE594" s="305"/>
      <c r="AF594" s="305"/>
      <c r="AG594" s="305"/>
      <c r="AH594" s="305"/>
      <c r="AI594" s="305"/>
    </row>
    <row r="595" spans="1:35" s="24" customFormat="1" ht="15">
      <c r="A595" s="120"/>
      <c r="B595" s="111"/>
      <c r="C595" s="90"/>
      <c r="D595" s="90"/>
      <c r="E595" s="23"/>
      <c r="F595" s="305"/>
      <c r="G595" s="305"/>
      <c r="H595" s="305"/>
      <c r="I595" s="305"/>
      <c r="J595" s="305"/>
      <c r="K595" s="305"/>
      <c r="L595" s="305"/>
      <c r="M595" s="305"/>
      <c r="N595" s="305"/>
      <c r="O595" s="305"/>
      <c r="P595" s="305"/>
      <c r="Q595" s="305"/>
      <c r="R595" s="305"/>
      <c r="S595" s="305"/>
      <c r="T595" s="305"/>
      <c r="U595" s="305"/>
      <c r="V595" s="305"/>
      <c r="W595" s="305"/>
      <c r="X595" s="305"/>
      <c r="Y595" s="305"/>
      <c r="Z595" s="305"/>
      <c r="AA595" s="305"/>
      <c r="AB595" s="305"/>
      <c r="AC595" s="305"/>
      <c r="AD595" s="305"/>
      <c r="AE595" s="305"/>
      <c r="AF595" s="305"/>
      <c r="AG595" s="305"/>
      <c r="AH595" s="305"/>
      <c r="AI595" s="305"/>
    </row>
    <row r="596" spans="1:35" s="24" customFormat="1" ht="15">
      <c r="A596" s="120"/>
      <c r="B596" s="111"/>
      <c r="C596" s="90"/>
      <c r="D596" s="90"/>
      <c r="E596" s="23"/>
      <c r="F596" s="305"/>
      <c r="G596" s="305"/>
      <c r="H596" s="305"/>
      <c r="I596" s="305"/>
      <c r="J596" s="305"/>
      <c r="K596" s="305"/>
      <c r="L596" s="305"/>
      <c r="M596" s="305"/>
      <c r="N596" s="305"/>
      <c r="O596" s="305"/>
      <c r="P596" s="305"/>
      <c r="Q596" s="305"/>
      <c r="R596" s="305"/>
      <c r="S596" s="305"/>
      <c r="T596" s="305"/>
      <c r="U596" s="305"/>
      <c r="V596" s="305"/>
      <c r="W596" s="305"/>
      <c r="X596" s="305"/>
      <c r="Y596" s="305"/>
      <c r="Z596" s="305"/>
      <c r="AA596" s="305"/>
      <c r="AB596" s="305"/>
      <c r="AC596" s="305"/>
      <c r="AD596" s="305"/>
      <c r="AE596" s="305"/>
      <c r="AF596" s="305"/>
      <c r="AG596" s="305"/>
      <c r="AH596" s="305"/>
      <c r="AI596" s="305"/>
    </row>
    <row r="597" spans="1:35" s="24" customFormat="1" ht="15">
      <c r="A597" s="120"/>
      <c r="B597" s="111"/>
      <c r="C597" s="90"/>
      <c r="D597" s="90"/>
      <c r="E597" s="23"/>
      <c r="F597" s="305"/>
      <c r="G597" s="305"/>
      <c r="H597" s="305"/>
      <c r="I597" s="305"/>
      <c r="J597" s="305"/>
      <c r="K597" s="305"/>
      <c r="L597" s="305"/>
      <c r="M597" s="305"/>
      <c r="N597" s="305"/>
      <c r="O597" s="305"/>
      <c r="P597" s="305"/>
      <c r="Q597" s="305"/>
      <c r="R597" s="305"/>
      <c r="S597" s="305"/>
      <c r="T597" s="305"/>
      <c r="U597" s="305"/>
      <c r="V597" s="305"/>
      <c r="W597" s="305"/>
      <c r="X597" s="305"/>
      <c r="Y597" s="305"/>
      <c r="Z597" s="305"/>
      <c r="AA597" s="305"/>
      <c r="AB597" s="305"/>
      <c r="AC597" s="305"/>
      <c r="AD597" s="305"/>
      <c r="AE597" s="305"/>
      <c r="AF597" s="305"/>
      <c r="AG597" s="305"/>
      <c r="AH597" s="305"/>
      <c r="AI597" s="305"/>
    </row>
    <row r="598" spans="1:35" s="24" customFormat="1" ht="15">
      <c r="A598" s="120"/>
      <c r="B598" s="111"/>
      <c r="C598" s="90"/>
      <c r="D598" s="90"/>
      <c r="E598" s="23"/>
      <c r="F598" s="305"/>
      <c r="G598" s="305"/>
      <c r="H598" s="305"/>
      <c r="I598" s="305"/>
      <c r="J598" s="305"/>
      <c r="K598" s="305"/>
      <c r="L598" s="305"/>
      <c r="M598" s="305"/>
      <c r="N598" s="305"/>
      <c r="O598" s="305"/>
      <c r="P598" s="305"/>
      <c r="Q598" s="305"/>
      <c r="R598" s="305"/>
      <c r="S598" s="305"/>
      <c r="T598" s="305"/>
      <c r="U598" s="305"/>
      <c r="V598" s="305"/>
      <c r="W598" s="305"/>
      <c r="X598" s="305"/>
      <c r="Y598" s="305"/>
      <c r="Z598" s="305"/>
      <c r="AA598" s="305"/>
      <c r="AB598" s="305"/>
      <c r="AC598" s="305"/>
      <c r="AD598" s="305"/>
      <c r="AE598" s="305"/>
      <c r="AF598" s="305"/>
      <c r="AG598" s="305"/>
      <c r="AH598" s="305"/>
      <c r="AI598" s="305"/>
    </row>
    <row r="599" spans="1:35" s="24" customFormat="1" ht="15">
      <c r="A599" s="120"/>
      <c r="B599" s="111"/>
      <c r="C599" s="90"/>
      <c r="D599" s="90"/>
      <c r="E599" s="23"/>
      <c r="F599" s="305"/>
      <c r="G599" s="305"/>
      <c r="H599" s="305"/>
      <c r="I599" s="305"/>
      <c r="J599" s="305"/>
      <c r="K599" s="305"/>
      <c r="L599" s="305"/>
      <c r="M599" s="305"/>
      <c r="N599" s="305"/>
      <c r="O599" s="305"/>
      <c r="P599" s="305"/>
      <c r="Q599" s="305"/>
      <c r="R599" s="305"/>
      <c r="S599" s="305"/>
      <c r="T599" s="305"/>
      <c r="U599" s="305"/>
      <c r="V599" s="305"/>
      <c r="W599" s="305"/>
      <c r="X599" s="305"/>
      <c r="Y599" s="305"/>
      <c r="Z599" s="305"/>
      <c r="AA599" s="305"/>
      <c r="AB599" s="305"/>
      <c r="AC599" s="305"/>
      <c r="AD599" s="305"/>
      <c r="AE599" s="305"/>
      <c r="AF599" s="305"/>
      <c r="AG599" s="305"/>
      <c r="AH599" s="305"/>
      <c r="AI599" s="305"/>
    </row>
    <row r="600" spans="1:35" s="24" customFormat="1" ht="15">
      <c r="A600" s="120"/>
      <c r="B600" s="111"/>
      <c r="C600" s="90"/>
      <c r="D600" s="90"/>
      <c r="E600" s="23"/>
      <c r="F600" s="305"/>
      <c r="G600" s="305"/>
      <c r="H600" s="305"/>
      <c r="I600" s="305"/>
      <c r="J600" s="305"/>
      <c r="K600" s="305"/>
      <c r="L600" s="305"/>
      <c r="M600" s="305"/>
      <c r="N600" s="305"/>
      <c r="O600" s="305"/>
      <c r="P600" s="305"/>
      <c r="Q600" s="305"/>
      <c r="R600" s="305"/>
      <c r="S600" s="305"/>
      <c r="T600" s="305"/>
      <c r="U600" s="305"/>
      <c r="V600" s="305"/>
      <c r="W600" s="305"/>
      <c r="X600" s="305"/>
      <c r="Y600" s="305"/>
      <c r="Z600" s="305"/>
      <c r="AA600" s="305"/>
      <c r="AB600" s="305"/>
      <c r="AC600" s="305"/>
      <c r="AD600" s="305"/>
      <c r="AE600" s="305"/>
      <c r="AF600" s="305"/>
      <c r="AG600" s="305"/>
      <c r="AH600" s="305"/>
      <c r="AI600" s="305"/>
    </row>
    <row r="601" spans="1:35" s="24" customFormat="1" ht="15">
      <c r="A601" s="120"/>
      <c r="B601" s="111"/>
      <c r="C601" s="90"/>
      <c r="D601" s="90"/>
      <c r="E601" s="23"/>
      <c r="F601" s="305"/>
      <c r="G601" s="305"/>
      <c r="H601" s="305"/>
      <c r="I601" s="305"/>
      <c r="J601" s="305"/>
      <c r="K601" s="305"/>
      <c r="L601" s="305"/>
      <c r="M601" s="305"/>
      <c r="N601" s="305"/>
      <c r="O601" s="305"/>
      <c r="P601" s="305"/>
      <c r="Q601" s="305"/>
      <c r="R601" s="305"/>
      <c r="S601" s="305"/>
      <c r="T601" s="305"/>
      <c r="U601" s="305"/>
      <c r="V601" s="305"/>
      <c r="W601" s="305"/>
      <c r="X601" s="305"/>
      <c r="Y601" s="305"/>
      <c r="Z601" s="305"/>
      <c r="AA601" s="305"/>
      <c r="AB601" s="305"/>
      <c r="AC601" s="305"/>
      <c r="AD601" s="305"/>
      <c r="AE601" s="305"/>
      <c r="AF601" s="305"/>
      <c r="AG601" s="305"/>
      <c r="AH601" s="305"/>
      <c r="AI601" s="305"/>
    </row>
    <row r="602" spans="1:35" s="24" customFormat="1" ht="15">
      <c r="A602" s="120"/>
      <c r="B602" s="111"/>
      <c r="C602" s="90"/>
      <c r="D602" s="90"/>
      <c r="E602" s="23"/>
      <c r="F602" s="305"/>
      <c r="G602" s="305"/>
      <c r="H602" s="305"/>
      <c r="I602" s="305"/>
      <c r="J602" s="305"/>
      <c r="K602" s="305"/>
      <c r="L602" s="305"/>
      <c r="M602" s="305"/>
      <c r="N602" s="305"/>
      <c r="O602" s="305"/>
      <c r="P602" s="305"/>
      <c r="Q602" s="305"/>
      <c r="R602" s="305"/>
      <c r="S602" s="305"/>
      <c r="T602" s="305"/>
      <c r="U602" s="305"/>
      <c r="V602" s="305"/>
      <c r="W602" s="305"/>
      <c r="X602" s="305"/>
      <c r="Y602" s="305"/>
      <c r="Z602" s="305"/>
      <c r="AA602" s="305"/>
      <c r="AB602" s="305"/>
      <c r="AC602" s="305"/>
      <c r="AD602" s="305"/>
      <c r="AE602" s="305"/>
      <c r="AF602" s="305"/>
      <c r="AG602" s="305"/>
      <c r="AH602" s="305"/>
      <c r="AI602" s="305"/>
    </row>
    <row r="603" spans="1:35" s="24" customFormat="1" ht="15">
      <c r="A603" s="120"/>
      <c r="B603" s="111"/>
      <c r="C603" s="90"/>
      <c r="D603" s="90"/>
      <c r="E603" s="23"/>
      <c r="F603" s="305"/>
      <c r="G603" s="305"/>
      <c r="H603" s="305"/>
      <c r="I603" s="305"/>
      <c r="J603" s="305"/>
      <c r="K603" s="305"/>
      <c r="L603" s="305"/>
      <c r="M603" s="305"/>
      <c r="N603" s="305"/>
      <c r="O603" s="305"/>
      <c r="P603" s="305"/>
      <c r="Q603" s="305"/>
      <c r="R603" s="305"/>
      <c r="S603" s="305"/>
      <c r="T603" s="305"/>
      <c r="U603" s="305"/>
      <c r="V603" s="305"/>
      <c r="W603" s="305"/>
      <c r="X603" s="305"/>
      <c r="Y603" s="305"/>
      <c r="Z603" s="305"/>
      <c r="AA603" s="305"/>
      <c r="AB603" s="305"/>
      <c r="AC603" s="305"/>
      <c r="AD603" s="305"/>
      <c r="AE603" s="305"/>
      <c r="AF603" s="305"/>
      <c r="AG603" s="305"/>
      <c r="AH603" s="305"/>
      <c r="AI603" s="305"/>
    </row>
    <row r="604" spans="1:35" s="24" customFormat="1" ht="15">
      <c r="A604" s="120"/>
      <c r="B604" s="111"/>
      <c r="C604" s="90"/>
      <c r="D604" s="90"/>
      <c r="E604" s="23"/>
      <c r="F604" s="305"/>
      <c r="G604" s="305"/>
      <c r="H604" s="305"/>
      <c r="I604" s="305"/>
      <c r="J604" s="305"/>
      <c r="K604" s="305"/>
      <c r="L604" s="305"/>
      <c r="M604" s="305"/>
      <c r="N604" s="305"/>
      <c r="O604" s="305"/>
      <c r="P604" s="305"/>
      <c r="Q604" s="305"/>
      <c r="R604" s="305"/>
      <c r="S604" s="305"/>
      <c r="T604" s="305"/>
      <c r="U604" s="305"/>
      <c r="V604" s="305"/>
      <c r="W604" s="305"/>
      <c r="X604" s="305"/>
      <c r="Y604" s="305"/>
      <c r="Z604" s="305"/>
      <c r="AA604" s="305"/>
      <c r="AB604" s="305"/>
      <c r="AC604" s="305"/>
      <c r="AD604" s="305"/>
      <c r="AE604" s="305"/>
      <c r="AF604" s="305"/>
      <c r="AG604" s="305"/>
      <c r="AH604" s="305"/>
      <c r="AI604" s="305"/>
    </row>
    <row r="605" spans="1:35" s="24" customFormat="1" ht="15">
      <c r="A605" s="120"/>
      <c r="B605" s="111"/>
      <c r="C605" s="90"/>
      <c r="D605" s="90"/>
      <c r="E605" s="23"/>
      <c r="F605" s="305"/>
      <c r="G605" s="305"/>
      <c r="H605" s="305"/>
      <c r="I605" s="305"/>
      <c r="J605" s="305"/>
      <c r="K605" s="305"/>
      <c r="L605" s="305"/>
      <c r="M605" s="305"/>
      <c r="N605" s="305"/>
      <c r="O605" s="305"/>
      <c r="P605" s="305"/>
      <c r="Q605" s="305"/>
      <c r="R605" s="305"/>
      <c r="S605" s="305"/>
      <c r="T605" s="305"/>
      <c r="U605" s="305"/>
      <c r="V605" s="305"/>
      <c r="W605" s="305"/>
      <c r="X605" s="305"/>
      <c r="Y605" s="305"/>
      <c r="Z605" s="305"/>
      <c r="AA605" s="305"/>
      <c r="AB605" s="305"/>
      <c r="AC605" s="305"/>
      <c r="AD605" s="305"/>
      <c r="AE605" s="305"/>
      <c r="AF605" s="305"/>
      <c r="AG605" s="305"/>
      <c r="AH605" s="305"/>
      <c r="AI605" s="305"/>
    </row>
    <row r="606" spans="1:35" s="24" customFormat="1" ht="15">
      <c r="A606" s="120"/>
      <c r="B606" s="111"/>
      <c r="C606" s="90"/>
      <c r="D606" s="90"/>
      <c r="E606" s="23"/>
      <c r="F606" s="305"/>
      <c r="G606" s="305"/>
      <c r="H606" s="305"/>
      <c r="I606" s="305"/>
      <c r="J606" s="305"/>
      <c r="K606" s="305"/>
      <c r="L606" s="305"/>
      <c r="M606" s="305"/>
      <c r="N606" s="305"/>
      <c r="O606" s="305"/>
      <c r="P606" s="305"/>
      <c r="Q606" s="305"/>
      <c r="R606" s="305"/>
      <c r="S606" s="305"/>
      <c r="T606" s="305"/>
      <c r="U606" s="305"/>
      <c r="V606" s="305"/>
      <c r="W606" s="305"/>
      <c r="X606" s="305"/>
      <c r="Y606" s="305"/>
      <c r="Z606" s="305"/>
      <c r="AA606" s="305"/>
      <c r="AB606" s="305"/>
      <c r="AC606" s="305"/>
      <c r="AD606" s="305"/>
      <c r="AE606" s="305"/>
      <c r="AF606" s="305"/>
      <c r="AG606" s="305"/>
      <c r="AH606" s="305"/>
      <c r="AI606" s="305"/>
    </row>
    <row r="607" spans="1:35" s="24" customFormat="1" ht="15">
      <c r="A607" s="120"/>
      <c r="B607" s="111"/>
      <c r="C607" s="90"/>
      <c r="D607" s="90"/>
      <c r="E607" s="23"/>
      <c r="F607" s="305"/>
      <c r="G607" s="305"/>
      <c r="H607" s="305"/>
      <c r="I607" s="305"/>
      <c r="J607" s="305"/>
      <c r="K607" s="305"/>
      <c r="L607" s="305"/>
      <c r="M607" s="305"/>
      <c r="N607" s="305"/>
      <c r="O607" s="305"/>
      <c r="P607" s="305"/>
      <c r="Q607" s="305"/>
      <c r="R607" s="305"/>
      <c r="S607" s="305"/>
      <c r="T607" s="305"/>
      <c r="U607" s="305"/>
      <c r="V607" s="305"/>
      <c r="W607" s="305"/>
      <c r="X607" s="305"/>
      <c r="Y607" s="305"/>
      <c r="Z607" s="305"/>
      <c r="AA607" s="305"/>
      <c r="AB607" s="305"/>
      <c r="AC607" s="305"/>
      <c r="AD607" s="305"/>
      <c r="AE607" s="305"/>
      <c r="AF607" s="305"/>
      <c r="AG607" s="305"/>
      <c r="AH607" s="305"/>
      <c r="AI607" s="305"/>
    </row>
    <row r="608" spans="1:35" s="24" customFormat="1" ht="15">
      <c r="A608" s="120"/>
      <c r="B608" s="111"/>
      <c r="C608" s="90"/>
      <c r="D608" s="90"/>
      <c r="E608" s="23"/>
      <c r="F608" s="305"/>
      <c r="G608" s="305"/>
      <c r="H608" s="305"/>
      <c r="I608" s="305"/>
      <c r="J608" s="305"/>
      <c r="K608" s="305"/>
      <c r="L608" s="305"/>
      <c r="M608" s="305"/>
      <c r="N608" s="305"/>
      <c r="O608" s="305"/>
      <c r="P608" s="305"/>
      <c r="Q608" s="305"/>
      <c r="R608" s="305"/>
      <c r="S608" s="305"/>
      <c r="T608" s="305"/>
      <c r="U608" s="305"/>
      <c r="V608" s="305"/>
      <c r="W608" s="305"/>
      <c r="X608" s="305"/>
      <c r="Y608" s="305"/>
      <c r="Z608" s="305"/>
      <c r="AA608" s="305"/>
      <c r="AB608" s="305"/>
      <c r="AC608" s="305"/>
      <c r="AD608" s="305"/>
      <c r="AE608" s="305"/>
      <c r="AF608" s="305"/>
      <c r="AG608" s="305"/>
      <c r="AH608" s="305"/>
      <c r="AI608" s="305"/>
    </row>
    <row r="609" spans="1:35" s="24" customFormat="1" ht="15">
      <c r="A609" s="120"/>
      <c r="B609" s="111"/>
      <c r="C609" s="90"/>
      <c r="D609" s="90"/>
      <c r="E609" s="23"/>
      <c r="F609" s="305"/>
      <c r="G609" s="305"/>
      <c r="H609" s="305"/>
      <c r="I609" s="305"/>
      <c r="J609" s="305"/>
      <c r="K609" s="305"/>
      <c r="L609" s="305"/>
      <c r="M609" s="305"/>
      <c r="N609" s="305"/>
      <c r="O609" s="305"/>
      <c r="P609" s="305"/>
      <c r="Q609" s="305"/>
      <c r="R609" s="305"/>
      <c r="S609" s="305"/>
      <c r="T609" s="305"/>
      <c r="U609" s="305"/>
      <c r="V609" s="305"/>
      <c r="W609" s="305"/>
      <c r="X609" s="305"/>
      <c r="Y609" s="305"/>
      <c r="Z609" s="305"/>
      <c r="AA609" s="305"/>
      <c r="AB609" s="305"/>
      <c r="AC609" s="305"/>
      <c r="AD609" s="305"/>
      <c r="AE609" s="305"/>
      <c r="AF609" s="305"/>
      <c r="AG609" s="305"/>
      <c r="AH609" s="305"/>
      <c r="AI609" s="305"/>
    </row>
    <row r="610" spans="1:35" s="24" customFormat="1" ht="15">
      <c r="A610" s="120"/>
      <c r="B610" s="111"/>
      <c r="C610" s="90"/>
      <c r="D610" s="90"/>
      <c r="E610" s="23"/>
      <c r="F610" s="305"/>
      <c r="G610" s="305"/>
      <c r="H610" s="305"/>
      <c r="I610" s="305"/>
      <c r="J610" s="305"/>
      <c r="K610" s="305"/>
      <c r="L610" s="305"/>
      <c r="M610" s="305"/>
      <c r="N610" s="305"/>
      <c r="O610" s="305"/>
      <c r="P610" s="305"/>
      <c r="Q610" s="305"/>
      <c r="R610" s="305"/>
      <c r="S610" s="305"/>
      <c r="T610" s="305"/>
      <c r="U610" s="305"/>
      <c r="V610" s="305"/>
      <c r="W610" s="305"/>
      <c r="X610" s="305"/>
      <c r="Y610" s="305"/>
      <c r="Z610" s="305"/>
      <c r="AA610" s="305"/>
      <c r="AB610" s="305"/>
      <c r="AC610" s="305"/>
      <c r="AD610" s="305"/>
      <c r="AE610" s="305"/>
      <c r="AF610" s="305"/>
      <c r="AG610" s="305"/>
      <c r="AH610" s="305"/>
      <c r="AI610" s="305"/>
    </row>
    <row r="611" spans="1:35" s="24" customFormat="1" ht="15">
      <c r="A611" s="120"/>
      <c r="B611" s="111"/>
      <c r="C611" s="90"/>
      <c r="D611" s="90"/>
      <c r="E611" s="23"/>
      <c r="F611" s="305"/>
      <c r="G611" s="305"/>
      <c r="H611" s="305"/>
      <c r="I611" s="305"/>
      <c r="J611" s="305"/>
      <c r="K611" s="305"/>
      <c r="L611" s="305"/>
      <c r="M611" s="305"/>
      <c r="N611" s="305"/>
      <c r="O611" s="305"/>
      <c r="P611" s="305"/>
      <c r="Q611" s="305"/>
      <c r="R611" s="305"/>
      <c r="S611" s="305"/>
      <c r="T611" s="305"/>
      <c r="U611" s="305"/>
      <c r="V611" s="305"/>
      <c r="W611" s="305"/>
      <c r="X611" s="305"/>
      <c r="Y611" s="305"/>
      <c r="Z611" s="305"/>
      <c r="AA611" s="305"/>
      <c r="AB611" s="305"/>
      <c r="AC611" s="305"/>
      <c r="AD611" s="305"/>
      <c r="AE611" s="305"/>
      <c r="AF611" s="305"/>
      <c r="AG611" s="305"/>
      <c r="AH611" s="305"/>
      <c r="AI611" s="305"/>
    </row>
    <row r="612" spans="1:35" s="24" customFormat="1" ht="15">
      <c r="A612" s="120"/>
      <c r="B612" s="111"/>
      <c r="C612" s="90"/>
      <c r="D612" s="90"/>
      <c r="E612" s="23"/>
      <c r="F612" s="305"/>
      <c r="G612" s="305"/>
      <c r="H612" s="305"/>
      <c r="I612" s="305"/>
      <c r="J612" s="305"/>
      <c r="K612" s="305"/>
      <c r="L612" s="305"/>
      <c r="M612" s="305"/>
      <c r="N612" s="305"/>
      <c r="O612" s="305"/>
      <c r="P612" s="305"/>
      <c r="Q612" s="305"/>
      <c r="R612" s="305"/>
      <c r="S612" s="305"/>
      <c r="T612" s="305"/>
      <c r="U612" s="305"/>
      <c r="V612" s="305"/>
      <c r="W612" s="305"/>
      <c r="X612" s="305"/>
      <c r="Y612" s="305"/>
      <c r="Z612" s="305"/>
      <c r="AA612" s="305"/>
      <c r="AB612" s="305"/>
      <c r="AC612" s="305"/>
      <c r="AD612" s="305"/>
      <c r="AE612" s="305"/>
      <c r="AF612" s="305"/>
      <c r="AG612" s="305"/>
      <c r="AH612" s="305"/>
      <c r="AI612" s="305"/>
    </row>
    <row r="613" spans="1:35" s="24" customFormat="1" ht="15">
      <c r="A613" s="120"/>
      <c r="B613" s="111"/>
      <c r="C613" s="90"/>
      <c r="D613" s="90"/>
      <c r="E613" s="23"/>
      <c r="F613" s="305"/>
      <c r="G613" s="305"/>
      <c r="H613" s="305"/>
      <c r="I613" s="305"/>
      <c r="J613" s="305"/>
      <c r="K613" s="305"/>
      <c r="L613" s="305"/>
      <c r="M613" s="305"/>
      <c r="N613" s="305"/>
      <c r="O613" s="305"/>
      <c r="P613" s="305"/>
      <c r="Q613" s="305"/>
      <c r="R613" s="305"/>
      <c r="S613" s="305"/>
      <c r="T613" s="305"/>
      <c r="U613" s="305"/>
      <c r="V613" s="305"/>
      <c r="W613" s="305"/>
      <c r="X613" s="305"/>
      <c r="Y613" s="305"/>
      <c r="Z613" s="305"/>
      <c r="AA613" s="305"/>
      <c r="AB613" s="305"/>
      <c r="AC613" s="305"/>
      <c r="AD613" s="305"/>
      <c r="AE613" s="305"/>
      <c r="AF613" s="305"/>
      <c r="AG613" s="305"/>
      <c r="AH613" s="305"/>
      <c r="AI613" s="305"/>
    </row>
    <row r="614" spans="1:35" s="24" customFormat="1" ht="15">
      <c r="A614" s="120"/>
      <c r="B614" s="111"/>
      <c r="C614" s="90"/>
      <c r="D614" s="90"/>
      <c r="E614" s="23"/>
      <c r="F614" s="305"/>
      <c r="G614" s="305"/>
      <c r="H614" s="305"/>
      <c r="I614" s="305"/>
      <c r="J614" s="305"/>
      <c r="K614" s="305"/>
      <c r="L614" s="305"/>
      <c r="M614" s="305"/>
      <c r="N614" s="305"/>
      <c r="O614" s="305"/>
      <c r="P614" s="305"/>
      <c r="Q614" s="305"/>
      <c r="R614" s="305"/>
      <c r="S614" s="305"/>
      <c r="T614" s="305"/>
      <c r="U614" s="305"/>
      <c r="V614" s="305"/>
      <c r="W614" s="305"/>
      <c r="X614" s="305"/>
      <c r="Y614" s="305"/>
      <c r="Z614" s="305"/>
      <c r="AA614" s="305"/>
      <c r="AB614" s="305"/>
      <c r="AC614" s="305"/>
      <c r="AD614" s="305"/>
      <c r="AE614" s="305"/>
      <c r="AF614" s="305"/>
      <c r="AG614" s="305"/>
      <c r="AH614" s="305"/>
      <c r="AI614" s="305"/>
    </row>
    <row r="615" spans="1:35" s="24" customFormat="1" ht="15">
      <c r="A615" s="120"/>
      <c r="B615" s="111"/>
      <c r="C615" s="90"/>
      <c r="D615" s="90"/>
      <c r="E615" s="23"/>
      <c r="F615" s="305"/>
      <c r="G615" s="305"/>
      <c r="H615" s="305"/>
      <c r="I615" s="305"/>
      <c r="J615" s="305"/>
      <c r="K615" s="305"/>
      <c r="L615" s="305"/>
      <c r="M615" s="305"/>
      <c r="N615" s="305"/>
      <c r="O615" s="305"/>
      <c r="P615" s="305"/>
      <c r="Q615" s="305"/>
      <c r="R615" s="305"/>
      <c r="S615" s="305"/>
      <c r="T615" s="305"/>
      <c r="U615" s="305"/>
      <c r="V615" s="305"/>
      <c r="W615" s="305"/>
      <c r="X615" s="305"/>
      <c r="Y615" s="305"/>
      <c r="Z615" s="305"/>
      <c r="AA615" s="305"/>
      <c r="AB615" s="305"/>
      <c r="AC615" s="305"/>
      <c r="AD615" s="305"/>
      <c r="AE615" s="305"/>
      <c r="AF615" s="305"/>
      <c r="AG615" s="305"/>
      <c r="AH615" s="305"/>
      <c r="AI615" s="305"/>
    </row>
    <row r="616" spans="1:35" s="24" customFormat="1" ht="15">
      <c r="A616" s="120"/>
      <c r="B616" s="111"/>
      <c r="C616" s="90"/>
      <c r="D616" s="90"/>
      <c r="E616" s="23"/>
      <c r="F616" s="305"/>
      <c r="G616" s="305"/>
      <c r="H616" s="305"/>
      <c r="I616" s="305"/>
      <c r="J616" s="305"/>
      <c r="K616" s="305"/>
      <c r="L616" s="305"/>
      <c r="M616" s="305"/>
      <c r="N616" s="305"/>
      <c r="O616" s="305"/>
      <c r="P616" s="305"/>
      <c r="Q616" s="305"/>
      <c r="R616" s="305"/>
      <c r="S616" s="305"/>
      <c r="T616" s="305"/>
      <c r="U616" s="305"/>
      <c r="V616" s="305"/>
      <c r="W616" s="305"/>
      <c r="X616" s="305"/>
      <c r="Y616" s="305"/>
      <c r="Z616" s="305"/>
      <c r="AA616" s="305"/>
      <c r="AB616" s="305"/>
      <c r="AC616" s="305"/>
      <c r="AD616" s="305"/>
      <c r="AE616" s="305"/>
      <c r="AF616" s="305"/>
      <c r="AG616" s="305"/>
      <c r="AH616" s="305"/>
      <c r="AI616" s="305"/>
    </row>
    <row r="617" spans="1:35" s="24" customFormat="1" ht="15">
      <c r="A617" s="120"/>
      <c r="B617" s="111"/>
      <c r="C617" s="90"/>
      <c r="D617" s="90"/>
      <c r="E617" s="23"/>
      <c r="F617" s="305"/>
      <c r="G617" s="305"/>
      <c r="H617" s="305"/>
      <c r="I617" s="305"/>
      <c r="J617" s="305"/>
      <c r="K617" s="305"/>
      <c r="L617" s="305"/>
      <c r="M617" s="305"/>
      <c r="N617" s="305"/>
      <c r="O617" s="305"/>
      <c r="P617" s="305"/>
      <c r="Q617" s="305"/>
      <c r="R617" s="305"/>
      <c r="S617" s="305"/>
      <c r="T617" s="305"/>
      <c r="U617" s="305"/>
      <c r="V617" s="305"/>
      <c r="W617" s="305"/>
      <c r="X617" s="305"/>
      <c r="Y617" s="305"/>
      <c r="Z617" s="305"/>
      <c r="AA617" s="305"/>
      <c r="AB617" s="305"/>
      <c r="AC617" s="305"/>
      <c r="AD617" s="305"/>
      <c r="AE617" s="305"/>
      <c r="AF617" s="305"/>
      <c r="AG617" s="305"/>
      <c r="AH617" s="305"/>
      <c r="AI617" s="305"/>
    </row>
    <row r="618" spans="1:35" s="24" customFormat="1" ht="15">
      <c r="A618" s="120"/>
      <c r="B618" s="111"/>
      <c r="C618" s="90"/>
      <c r="D618" s="90"/>
      <c r="E618" s="23"/>
      <c r="F618" s="305"/>
      <c r="G618" s="305"/>
      <c r="H618" s="305"/>
      <c r="I618" s="305"/>
      <c r="J618" s="305"/>
      <c r="K618" s="305"/>
      <c r="L618" s="305"/>
      <c r="M618" s="305"/>
      <c r="N618" s="305"/>
      <c r="O618" s="305"/>
      <c r="P618" s="305"/>
      <c r="Q618" s="305"/>
      <c r="R618" s="305"/>
      <c r="S618" s="305"/>
      <c r="T618" s="305"/>
      <c r="U618" s="305"/>
      <c r="V618" s="305"/>
      <c r="W618" s="305"/>
      <c r="X618" s="305"/>
      <c r="Y618" s="305"/>
      <c r="Z618" s="305"/>
      <c r="AA618" s="305"/>
      <c r="AB618" s="305"/>
      <c r="AC618" s="305"/>
      <c r="AD618" s="305"/>
      <c r="AE618" s="305"/>
      <c r="AF618" s="305"/>
      <c r="AG618" s="305"/>
      <c r="AH618" s="305"/>
      <c r="AI618" s="305"/>
    </row>
    <row r="619" spans="1:35" s="24" customFormat="1" ht="15">
      <c r="A619" s="120"/>
      <c r="B619" s="111"/>
      <c r="C619" s="90"/>
      <c r="D619" s="90"/>
      <c r="E619" s="23"/>
      <c r="F619" s="305"/>
      <c r="G619" s="305"/>
      <c r="H619" s="305"/>
      <c r="I619" s="305"/>
      <c r="J619" s="305"/>
      <c r="K619" s="305"/>
      <c r="L619" s="305"/>
      <c r="M619" s="305"/>
      <c r="N619" s="305"/>
      <c r="O619" s="305"/>
      <c r="P619" s="305"/>
      <c r="Q619" s="305"/>
      <c r="R619" s="305"/>
      <c r="S619" s="305"/>
      <c r="T619" s="305"/>
      <c r="U619" s="305"/>
      <c r="V619" s="305"/>
      <c r="W619" s="305"/>
      <c r="X619" s="305"/>
      <c r="Y619" s="305"/>
      <c r="Z619" s="305"/>
      <c r="AA619" s="305"/>
      <c r="AB619" s="305"/>
      <c r="AC619" s="305"/>
      <c r="AD619" s="305"/>
      <c r="AE619" s="305"/>
      <c r="AF619" s="305"/>
      <c r="AG619" s="305"/>
      <c r="AH619" s="305"/>
      <c r="AI619" s="305"/>
    </row>
    <row r="620" spans="1:35" s="24" customFormat="1" ht="15">
      <c r="A620" s="120"/>
      <c r="B620" s="111"/>
      <c r="C620" s="90"/>
      <c r="D620" s="90"/>
      <c r="E620" s="23"/>
      <c r="F620" s="305"/>
      <c r="G620" s="305"/>
      <c r="H620" s="305"/>
      <c r="I620" s="305"/>
      <c r="J620" s="305"/>
      <c r="K620" s="305"/>
      <c r="L620" s="305"/>
      <c r="M620" s="305"/>
      <c r="N620" s="305"/>
      <c r="O620" s="305"/>
      <c r="P620" s="305"/>
      <c r="Q620" s="305"/>
      <c r="R620" s="305"/>
      <c r="S620" s="305"/>
      <c r="T620" s="305"/>
      <c r="U620" s="305"/>
      <c r="V620" s="305"/>
      <c r="W620" s="305"/>
      <c r="X620" s="305"/>
      <c r="Y620" s="305"/>
      <c r="Z620" s="305"/>
      <c r="AA620" s="305"/>
      <c r="AB620" s="305"/>
      <c r="AC620" s="305"/>
      <c r="AD620" s="305"/>
      <c r="AE620" s="305"/>
      <c r="AF620" s="305"/>
      <c r="AG620" s="305"/>
      <c r="AH620" s="305"/>
      <c r="AI620" s="305"/>
    </row>
    <row r="621" spans="1:35" s="24" customFormat="1" ht="15">
      <c r="A621" s="120"/>
      <c r="B621" s="111"/>
      <c r="C621" s="90"/>
      <c r="D621" s="90"/>
      <c r="E621" s="23"/>
      <c r="F621" s="305"/>
      <c r="G621" s="305"/>
      <c r="H621" s="305"/>
      <c r="I621" s="305"/>
      <c r="J621" s="305"/>
      <c r="K621" s="305"/>
      <c r="L621" s="305"/>
      <c r="M621" s="305"/>
      <c r="N621" s="305"/>
      <c r="O621" s="305"/>
      <c r="P621" s="305"/>
      <c r="Q621" s="305"/>
      <c r="R621" s="305"/>
      <c r="S621" s="305"/>
      <c r="T621" s="305"/>
      <c r="U621" s="305"/>
      <c r="V621" s="305"/>
      <c r="W621" s="305"/>
      <c r="X621" s="305"/>
      <c r="Y621" s="305"/>
      <c r="Z621" s="305"/>
      <c r="AA621" s="305"/>
      <c r="AB621" s="305"/>
      <c r="AC621" s="305"/>
      <c r="AD621" s="305"/>
      <c r="AE621" s="305"/>
      <c r="AF621" s="305"/>
      <c r="AG621" s="305"/>
      <c r="AH621" s="305"/>
      <c r="AI621" s="305"/>
    </row>
    <row r="622" spans="1:35" s="24" customFormat="1" ht="15">
      <c r="A622" s="120"/>
      <c r="B622" s="111"/>
      <c r="C622" s="90"/>
      <c r="D622" s="90"/>
      <c r="E622" s="23"/>
      <c r="F622" s="305"/>
      <c r="G622" s="305"/>
      <c r="H622" s="305"/>
      <c r="I622" s="305"/>
      <c r="J622" s="305"/>
      <c r="K622" s="305"/>
      <c r="L622" s="305"/>
      <c r="M622" s="305"/>
      <c r="N622" s="305"/>
      <c r="O622" s="305"/>
      <c r="P622" s="305"/>
      <c r="Q622" s="305"/>
      <c r="R622" s="305"/>
      <c r="S622" s="305"/>
      <c r="T622" s="305"/>
      <c r="U622" s="305"/>
      <c r="V622" s="305"/>
      <c r="W622" s="305"/>
      <c r="X622" s="305"/>
      <c r="Y622" s="305"/>
      <c r="Z622" s="305"/>
      <c r="AA622" s="305"/>
      <c r="AB622" s="305"/>
      <c r="AC622" s="305"/>
      <c r="AD622" s="305"/>
      <c r="AE622" s="305"/>
      <c r="AF622" s="305"/>
      <c r="AG622" s="305"/>
      <c r="AH622" s="305"/>
      <c r="AI622" s="305"/>
    </row>
    <row r="623" spans="1:35" s="24" customFormat="1" ht="15">
      <c r="A623" s="120"/>
      <c r="B623" s="111"/>
      <c r="C623" s="90"/>
      <c r="D623" s="90"/>
      <c r="E623" s="23"/>
      <c r="F623" s="305"/>
      <c r="G623" s="305"/>
      <c r="H623" s="305"/>
      <c r="I623" s="305"/>
      <c r="J623" s="305"/>
      <c r="K623" s="305"/>
      <c r="L623" s="305"/>
      <c r="M623" s="305"/>
      <c r="N623" s="305"/>
      <c r="O623" s="305"/>
      <c r="P623" s="305"/>
      <c r="Q623" s="305"/>
      <c r="R623" s="305"/>
      <c r="S623" s="305"/>
      <c r="T623" s="305"/>
      <c r="U623" s="305"/>
      <c r="V623" s="305"/>
      <c r="W623" s="305"/>
      <c r="X623" s="305"/>
      <c r="Y623" s="305"/>
      <c r="Z623" s="305"/>
      <c r="AA623" s="305"/>
      <c r="AB623" s="305"/>
      <c r="AC623" s="305"/>
      <c r="AD623" s="305"/>
      <c r="AE623" s="305"/>
      <c r="AF623" s="305"/>
      <c r="AG623" s="305"/>
      <c r="AH623" s="305"/>
      <c r="AI623" s="305"/>
    </row>
    <row r="624" spans="1:35" s="24" customFormat="1" ht="15">
      <c r="A624" s="120"/>
      <c r="B624" s="111"/>
      <c r="C624" s="90"/>
      <c r="D624" s="90"/>
      <c r="E624" s="23"/>
      <c r="F624" s="305"/>
      <c r="G624" s="305"/>
      <c r="H624" s="305"/>
      <c r="I624" s="305"/>
      <c r="J624" s="305"/>
      <c r="K624" s="305"/>
      <c r="L624" s="305"/>
      <c r="M624" s="305"/>
      <c r="N624" s="305"/>
      <c r="O624" s="305"/>
      <c r="P624" s="305"/>
      <c r="Q624" s="305"/>
      <c r="R624" s="305"/>
      <c r="S624" s="305"/>
      <c r="T624" s="305"/>
      <c r="U624" s="305"/>
      <c r="V624" s="305"/>
      <c r="W624" s="305"/>
      <c r="X624" s="305"/>
      <c r="Y624" s="305"/>
      <c r="Z624" s="305"/>
      <c r="AA624" s="305"/>
      <c r="AB624" s="305"/>
      <c r="AC624" s="305"/>
      <c r="AD624" s="305"/>
      <c r="AE624" s="305"/>
      <c r="AF624" s="305"/>
      <c r="AG624" s="305"/>
      <c r="AH624" s="305"/>
      <c r="AI624" s="305"/>
    </row>
    <row r="625" spans="1:35" s="24" customFormat="1" ht="15">
      <c r="A625" s="120"/>
      <c r="B625" s="111"/>
      <c r="C625" s="90"/>
      <c r="D625" s="90"/>
      <c r="E625" s="23"/>
      <c r="F625" s="305"/>
      <c r="G625" s="305"/>
      <c r="H625" s="305"/>
      <c r="I625" s="305"/>
      <c r="J625" s="305"/>
      <c r="K625" s="305"/>
      <c r="L625" s="305"/>
      <c r="M625" s="305"/>
      <c r="N625" s="305"/>
      <c r="O625" s="305"/>
      <c r="P625" s="305"/>
      <c r="Q625" s="305"/>
      <c r="R625" s="305"/>
      <c r="S625" s="305"/>
      <c r="T625" s="305"/>
      <c r="U625" s="305"/>
      <c r="V625" s="305"/>
      <c r="W625" s="305"/>
      <c r="X625" s="305"/>
      <c r="Y625" s="305"/>
      <c r="Z625" s="305"/>
      <c r="AA625" s="305"/>
      <c r="AB625" s="305"/>
      <c r="AC625" s="305"/>
      <c r="AD625" s="305"/>
      <c r="AE625" s="305"/>
      <c r="AF625" s="305"/>
      <c r="AG625" s="305"/>
      <c r="AH625" s="305"/>
      <c r="AI625" s="305"/>
    </row>
    <row r="626" spans="1:35" s="24" customFormat="1" ht="15">
      <c r="A626" s="120"/>
      <c r="B626" s="111"/>
      <c r="C626" s="90"/>
      <c r="D626" s="90"/>
      <c r="E626" s="23"/>
      <c r="F626" s="305"/>
      <c r="G626" s="305"/>
      <c r="H626" s="305"/>
      <c r="I626" s="305"/>
      <c r="J626" s="305"/>
      <c r="K626" s="305"/>
      <c r="L626" s="305"/>
      <c r="M626" s="305"/>
      <c r="N626" s="305"/>
      <c r="O626" s="305"/>
      <c r="P626" s="305"/>
      <c r="Q626" s="305"/>
      <c r="R626" s="305"/>
      <c r="S626" s="305"/>
      <c r="T626" s="305"/>
      <c r="U626" s="305"/>
      <c r="V626" s="305"/>
      <c r="W626" s="305"/>
      <c r="X626" s="305"/>
      <c r="Y626" s="305"/>
      <c r="Z626" s="305"/>
      <c r="AA626" s="305"/>
      <c r="AB626" s="305"/>
      <c r="AC626" s="305"/>
      <c r="AD626" s="305"/>
      <c r="AE626" s="305"/>
      <c r="AF626" s="305"/>
      <c r="AG626" s="305"/>
      <c r="AH626" s="305"/>
      <c r="AI626" s="305"/>
    </row>
    <row r="627" spans="1:35" s="24" customFormat="1" ht="15">
      <c r="A627" s="120"/>
      <c r="B627" s="111"/>
      <c r="C627" s="90"/>
      <c r="D627" s="90"/>
      <c r="E627" s="23"/>
      <c r="F627" s="305"/>
      <c r="G627" s="305"/>
      <c r="H627" s="305"/>
      <c r="I627" s="305"/>
      <c r="J627" s="305"/>
      <c r="K627" s="305"/>
      <c r="L627" s="305"/>
      <c r="M627" s="305"/>
      <c r="N627" s="305"/>
      <c r="O627" s="305"/>
      <c r="P627" s="305"/>
      <c r="Q627" s="305"/>
      <c r="R627" s="305"/>
      <c r="S627" s="305"/>
      <c r="T627" s="305"/>
      <c r="U627" s="305"/>
      <c r="V627" s="305"/>
      <c r="W627" s="305"/>
      <c r="X627" s="305"/>
      <c r="Y627" s="305"/>
      <c r="Z627" s="305"/>
      <c r="AA627" s="305"/>
      <c r="AB627" s="305"/>
      <c r="AC627" s="305"/>
      <c r="AD627" s="305"/>
      <c r="AE627" s="305"/>
      <c r="AF627" s="305"/>
      <c r="AG627" s="305"/>
      <c r="AH627" s="305"/>
      <c r="AI627" s="305"/>
    </row>
    <row r="628" spans="1:35" s="24" customFormat="1" ht="15">
      <c r="A628" s="120"/>
      <c r="B628" s="111"/>
      <c r="C628" s="90"/>
      <c r="D628" s="90"/>
      <c r="E628" s="23"/>
      <c r="F628" s="305"/>
      <c r="G628" s="305"/>
      <c r="H628" s="305"/>
      <c r="I628" s="305"/>
      <c r="J628" s="305"/>
      <c r="K628" s="305"/>
      <c r="L628" s="305"/>
      <c r="M628" s="305"/>
      <c r="N628" s="305"/>
      <c r="O628" s="305"/>
      <c r="P628" s="305"/>
      <c r="Q628" s="305"/>
      <c r="R628" s="305"/>
      <c r="S628" s="305"/>
      <c r="T628" s="305"/>
      <c r="U628" s="305"/>
      <c r="V628" s="305"/>
      <c r="W628" s="305"/>
      <c r="X628" s="305"/>
      <c r="Y628" s="305"/>
      <c r="Z628" s="305"/>
      <c r="AA628" s="305"/>
      <c r="AB628" s="305"/>
      <c r="AC628" s="305"/>
      <c r="AD628" s="305"/>
      <c r="AE628" s="305"/>
      <c r="AF628" s="305"/>
      <c r="AG628" s="305"/>
      <c r="AH628" s="305"/>
      <c r="AI628" s="305"/>
    </row>
    <row r="629" spans="1:35" s="24" customFormat="1" ht="15">
      <c r="A629" s="120"/>
      <c r="B629" s="111"/>
      <c r="C629" s="90"/>
      <c r="D629" s="90"/>
      <c r="E629" s="23"/>
      <c r="F629" s="305"/>
      <c r="G629" s="305"/>
      <c r="H629" s="305"/>
      <c r="I629" s="305"/>
      <c r="J629" s="305"/>
      <c r="K629" s="305"/>
      <c r="L629" s="305"/>
      <c r="M629" s="305"/>
      <c r="N629" s="305"/>
      <c r="O629" s="305"/>
      <c r="P629" s="305"/>
      <c r="Q629" s="305"/>
      <c r="R629" s="305"/>
      <c r="S629" s="305"/>
      <c r="T629" s="305"/>
      <c r="U629" s="305"/>
      <c r="V629" s="305"/>
      <c r="W629" s="305"/>
      <c r="X629" s="305"/>
      <c r="Y629" s="305"/>
      <c r="Z629" s="305"/>
      <c r="AA629" s="305"/>
      <c r="AB629" s="305"/>
      <c r="AC629" s="305"/>
      <c r="AD629" s="305"/>
      <c r="AE629" s="305"/>
      <c r="AF629" s="305"/>
      <c r="AG629" s="305"/>
      <c r="AH629" s="305"/>
      <c r="AI629" s="305"/>
    </row>
    <row r="630" spans="1:35" s="24" customFormat="1" ht="15">
      <c r="A630" s="120"/>
      <c r="B630" s="111"/>
      <c r="C630" s="90"/>
      <c r="D630" s="90"/>
      <c r="E630" s="23"/>
      <c r="F630" s="305"/>
      <c r="G630" s="305"/>
      <c r="H630" s="305"/>
      <c r="I630" s="305"/>
      <c r="J630" s="305"/>
      <c r="K630" s="305"/>
      <c r="L630" s="305"/>
      <c r="M630" s="305"/>
      <c r="N630" s="305"/>
      <c r="O630" s="305"/>
      <c r="P630" s="305"/>
      <c r="Q630" s="305"/>
      <c r="R630" s="305"/>
      <c r="S630" s="305"/>
      <c r="T630" s="305"/>
      <c r="U630" s="305"/>
      <c r="V630" s="305"/>
      <c r="W630" s="305"/>
      <c r="X630" s="305"/>
      <c r="Y630" s="305"/>
      <c r="Z630" s="305"/>
      <c r="AA630" s="305"/>
      <c r="AB630" s="305"/>
      <c r="AC630" s="305"/>
      <c r="AD630" s="305"/>
      <c r="AE630" s="305"/>
      <c r="AF630" s="305"/>
      <c r="AG630" s="305"/>
      <c r="AH630" s="305"/>
      <c r="AI630" s="305"/>
    </row>
    <row r="631" spans="1:35" s="24" customFormat="1" ht="15">
      <c r="A631" s="120"/>
      <c r="B631" s="111"/>
      <c r="C631" s="90"/>
      <c r="D631" s="90"/>
      <c r="E631" s="23"/>
      <c r="F631" s="305"/>
      <c r="G631" s="305"/>
      <c r="H631" s="305"/>
      <c r="I631" s="305"/>
      <c r="J631" s="305"/>
      <c r="K631" s="305"/>
      <c r="L631" s="305"/>
      <c r="M631" s="305"/>
      <c r="N631" s="305"/>
      <c r="O631" s="305"/>
      <c r="P631" s="305"/>
      <c r="Q631" s="305"/>
      <c r="R631" s="305"/>
      <c r="S631" s="305"/>
      <c r="T631" s="305"/>
      <c r="U631" s="305"/>
      <c r="V631" s="305"/>
      <c r="W631" s="305"/>
      <c r="X631" s="305"/>
      <c r="Y631" s="305"/>
      <c r="Z631" s="305"/>
      <c r="AA631" s="305"/>
      <c r="AB631" s="305"/>
      <c r="AC631" s="305"/>
      <c r="AD631" s="305"/>
      <c r="AE631" s="305"/>
      <c r="AF631" s="305"/>
      <c r="AG631" s="305"/>
      <c r="AH631" s="305"/>
      <c r="AI631" s="305"/>
    </row>
    <row r="632" spans="1:35" s="24" customFormat="1" ht="15">
      <c r="A632" s="120"/>
      <c r="B632" s="111"/>
      <c r="C632" s="90"/>
      <c r="D632" s="90"/>
      <c r="E632" s="23"/>
      <c r="F632" s="305"/>
      <c r="G632" s="305"/>
      <c r="H632" s="305"/>
      <c r="I632" s="305"/>
      <c r="J632" s="305"/>
      <c r="K632" s="305"/>
      <c r="L632" s="305"/>
      <c r="M632" s="305"/>
      <c r="N632" s="305"/>
      <c r="O632" s="305"/>
      <c r="P632" s="305"/>
      <c r="Q632" s="305"/>
      <c r="R632" s="305"/>
      <c r="S632" s="305"/>
      <c r="T632" s="305"/>
      <c r="U632" s="305"/>
      <c r="V632" s="305"/>
      <c r="W632" s="305"/>
      <c r="X632" s="305"/>
      <c r="Y632" s="305"/>
      <c r="Z632" s="305"/>
      <c r="AA632" s="305"/>
      <c r="AB632" s="305"/>
      <c r="AC632" s="305"/>
      <c r="AD632" s="305"/>
      <c r="AE632" s="305"/>
      <c r="AF632" s="305"/>
      <c r="AG632" s="305"/>
      <c r="AH632" s="305"/>
      <c r="AI632" s="305"/>
    </row>
    <row r="633" spans="1:35" s="24" customFormat="1" ht="15">
      <c r="A633" s="120"/>
      <c r="B633" s="111"/>
      <c r="C633" s="90"/>
      <c r="D633" s="90"/>
      <c r="E633" s="23"/>
      <c r="F633" s="305"/>
      <c r="G633" s="305"/>
      <c r="H633" s="305"/>
      <c r="I633" s="305"/>
      <c r="J633" s="305"/>
      <c r="K633" s="305"/>
      <c r="L633" s="305"/>
      <c r="M633" s="305"/>
      <c r="N633" s="305"/>
      <c r="O633" s="305"/>
      <c r="P633" s="305"/>
      <c r="Q633" s="305"/>
      <c r="R633" s="305"/>
      <c r="S633" s="305"/>
      <c r="T633" s="305"/>
      <c r="U633" s="305"/>
      <c r="V633" s="305"/>
      <c r="W633" s="305"/>
      <c r="X633" s="305"/>
      <c r="Y633" s="305"/>
      <c r="Z633" s="305"/>
      <c r="AA633" s="305"/>
      <c r="AB633" s="305"/>
      <c r="AC633" s="305"/>
      <c r="AD633" s="305"/>
      <c r="AE633" s="305"/>
      <c r="AF633" s="305"/>
      <c r="AG633" s="305"/>
      <c r="AH633" s="305"/>
      <c r="AI633" s="305"/>
    </row>
    <row r="634" spans="1:35" s="24" customFormat="1" ht="15">
      <c r="A634" s="120"/>
      <c r="B634" s="111"/>
      <c r="C634" s="90"/>
      <c r="D634" s="90"/>
      <c r="E634" s="23"/>
      <c r="F634" s="305"/>
      <c r="G634" s="305"/>
      <c r="H634" s="305"/>
      <c r="I634" s="305"/>
      <c r="J634" s="305"/>
      <c r="K634" s="305"/>
      <c r="L634" s="305"/>
      <c r="M634" s="305"/>
      <c r="N634" s="305"/>
      <c r="O634" s="305"/>
      <c r="P634" s="305"/>
      <c r="Q634" s="305"/>
      <c r="R634" s="305"/>
      <c r="S634" s="305"/>
      <c r="T634" s="305"/>
      <c r="U634" s="305"/>
      <c r="V634" s="305"/>
      <c r="W634" s="305"/>
      <c r="X634" s="305"/>
      <c r="Y634" s="305"/>
      <c r="Z634" s="305"/>
      <c r="AA634" s="305"/>
      <c r="AB634" s="305"/>
      <c r="AC634" s="305"/>
      <c r="AD634" s="305"/>
      <c r="AE634" s="305"/>
      <c r="AF634" s="305"/>
      <c r="AG634" s="305"/>
      <c r="AH634" s="305"/>
      <c r="AI634" s="305"/>
    </row>
    <row r="635" spans="1:35" s="24" customFormat="1" ht="15">
      <c r="A635" s="120"/>
      <c r="B635" s="111"/>
      <c r="C635" s="90"/>
      <c r="D635" s="90"/>
      <c r="E635" s="23"/>
      <c r="F635" s="305"/>
      <c r="G635" s="305"/>
      <c r="H635" s="305"/>
      <c r="I635" s="305"/>
      <c r="J635" s="305"/>
      <c r="K635" s="305"/>
      <c r="L635" s="305"/>
      <c r="M635" s="305"/>
      <c r="N635" s="305"/>
      <c r="O635" s="305"/>
      <c r="P635" s="305"/>
      <c r="Q635" s="305"/>
      <c r="R635" s="305"/>
      <c r="S635" s="305"/>
      <c r="T635" s="305"/>
      <c r="U635" s="305"/>
      <c r="V635" s="305"/>
      <c r="W635" s="305"/>
      <c r="X635" s="305"/>
      <c r="Y635" s="305"/>
      <c r="Z635" s="305"/>
      <c r="AA635" s="305"/>
      <c r="AB635" s="305"/>
      <c r="AC635" s="305"/>
      <c r="AD635" s="305"/>
      <c r="AE635" s="305"/>
      <c r="AF635" s="305"/>
      <c r="AG635" s="305"/>
      <c r="AH635" s="305"/>
      <c r="AI635" s="305"/>
    </row>
    <row r="636" spans="1:35" s="24" customFormat="1" ht="15">
      <c r="A636" s="120"/>
      <c r="B636" s="111"/>
      <c r="C636" s="90"/>
      <c r="D636" s="90"/>
      <c r="E636" s="23"/>
      <c r="F636" s="305"/>
      <c r="G636" s="305"/>
      <c r="H636" s="305"/>
      <c r="I636" s="305"/>
      <c r="J636" s="305"/>
      <c r="K636" s="305"/>
      <c r="L636" s="305"/>
      <c r="M636" s="305"/>
      <c r="N636" s="305"/>
      <c r="O636" s="305"/>
      <c r="P636" s="305"/>
      <c r="Q636" s="305"/>
      <c r="R636" s="305"/>
      <c r="S636" s="305"/>
      <c r="T636" s="305"/>
      <c r="U636" s="305"/>
      <c r="V636" s="305"/>
      <c r="W636" s="305"/>
      <c r="X636" s="305"/>
      <c r="Y636" s="305"/>
      <c r="Z636" s="305"/>
      <c r="AA636" s="305"/>
      <c r="AB636" s="305"/>
      <c r="AC636" s="305"/>
      <c r="AD636" s="305"/>
      <c r="AE636" s="305"/>
      <c r="AF636" s="305"/>
      <c r="AG636" s="305"/>
      <c r="AH636" s="305"/>
      <c r="AI636" s="305"/>
    </row>
    <row r="637" spans="1:35" s="24" customFormat="1" ht="15">
      <c r="A637" s="120"/>
      <c r="B637" s="111"/>
      <c r="C637" s="90"/>
      <c r="D637" s="90"/>
      <c r="E637" s="23"/>
      <c r="F637" s="305"/>
      <c r="G637" s="305"/>
      <c r="H637" s="305"/>
      <c r="I637" s="305"/>
      <c r="J637" s="305"/>
      <c r="K637" s="305"/>
      <c r="L637" s="305"/>
      <c r="M637" s="305"/>
      <c r="N637" s="305"/>
      <c r="O637" s="305"/>
      <c r="P637" s="305"/>
      <c r="Q637" s="305"/>
      <c r="R637" s="305"/>
      <c r="S637" s="305"/>
      <c r="T637" s="305"/>
      <c r="U637" s="305"/>
      <c r="V637" s="305"/>
      <c r="W637" s="305"/>
      <c r="X637" s="305"/>
      <c r="Y637" s="305"/>
      <c r="Z637" s="305"/>
      <c r="AA637" s="305"/>
      <c r="AB637" s="305"/>
      <c r="AC637" s="305"/>
      <c r="AD637" s="305"/>
      <c r="AE637" s="305"/>
      <c r="AF637" s="305"/>
      <c r="AG637" s="305"/>
      <c r="AH637" s="305"/>
      <c r="AI637" s="305"/>
    </row>
    <row r="638" spans="1:35" s="24" customFormat="1" ht="15">
      <c r="A638" s="120"/>
      <c r="B638" s="111"/>
      <c r="C638" s="90"/>
      <c r="D638" s="90"/>
      <c r="E638" s="23"/>
      <c r="F638" s="305"/>
      <c r="G638" s="305"/>
      <c r="H638" s="305"/>
      <c r="I638" s="305"/>
      <c r="J638" s="305"/>
      <c r="K638" s="305"/>
      <c r="L638" s="305"/>
      <c r="M638" s="305"/>
      <c r="N638" s="305"/>
      <c r="O638" s="305"/>
      <c r="P638" s="305"/>
      <c r="Q638" s="305"/>
      <c r="R638" s="305"/>
      <c r="S638" s="305"/>
      <c r="T638" s="305"/>
      <c r="U638" s="305"/>
      <c r="V638" s="305"/>
      <c r="W638" s="305"/>
      <c r="X638" s="305"/>
      <c r="Y638" s="305"/>
      <c r="Z638" s="305"/>
      <c r="AA638" s="305"/>
      <c r="AB638" s="305"/>
      <c r="AC638" s="305"/>
      <c r="AD638" s="305"/>
      <c r="AE638" s="305"/>
      <c r="AF638" s="305"/>
      <c r="AG638" s="305"/>
      <c r="AH638" s="305"/>
      <c r="AI638" s="305"/>
    </row>
    <row r="639" spans="1:35" s="24" customFormat="1" ht="15">
      <c r="A639" s="120"/>
      <c r="B639" s="111"/>
      <c r="C639" s="90"/>
      <c r="D639" s="90"/>
      <c r="E639" s="23"/>
      <c r="F639" s="305"/>
      <c r="G639" s="305"/>
      <c r="H639" s="305"/>
      <c r="I639" s="305"/>
      <c r="J639" s="305"/>
      <c r="K639" s="305"/>
      <c r="L639" s="305"/>
      <c r="M639" s="305"/>
      <c r="N639" s="305"/>
      <c r="O639" s="305"/>
      <c r="P639" s="305"/>
      <c r="Q639" s="305"/>
      <c r="R639" s="305"/>
      <c r="S639" s="305"/>
      <c r="T639" s="305"/>
      <c r="U639" s="305"/>
      <c r="V639" s="305"/>
      <c r="W639" s="305"/>
      <c r="X639" s="305"/>
      <c r="Y639" s="305"/>
      <c r="Z639" s="305"/>
      <c r="AA639" s="305"/>
      <c r="AB639" s="305"/>
      <c r="AC639" s="305"/>
      <c r="AD639" s="305"/>
      <c r="AE639" s="305"/>
      <c r="AF639" s="305"/>
      <c r="AG639" s="305"/>
      <c r="AH639" s="305"/>
      <c r="AI639" s="305"/>
    </row>
    <row r="640" spans="1:35" s="24" customFormat="1" ht="15">
      <c r="A640" s="120"/>
      <c r="B640" s="111"/>
      <c r="C640" s="90"/>
      <c r="D640" s="90"/>
      <c r="E640" s="23"/>
      <c r="F640" s="305"/>
      <c r="G640" s="305"/>
      <c r="H640" s="305"/>
      <c r="I640" s="305"/>
      <c r="J640" s="305"/>
      <c r="K640" s="305"/>
      <c r="L640" s="305"/>
      <c r="M640" s="305"/>
      <c r="N640" s="305"/>
      <c r="O640" s="305"/>
      <c r="P640" s="305"/>
      <c r="Q640" s="305"/>
      <c r="R640" s="305"/>
      <c r="S640" s="305"/>
      <c r="T640" s="305"/>
      <c r="U640" s="305"/>
      <c r="V640" s="305"/>
      <c r="W640" s="305"/>
      <c r="X640" s="305"/>
      <c r="Y640" s="305"/>
      <c r="Z640" s="305"/>
      <c r="AA640" s="305"/>
      <c r="AB640" s="305"/>
      <c r="AC640" s="305"/>
      <c r="AD640" s="305"/>
      <c r="AE640" s="305"/>
      <c r="AF640" s="305"/>
      <c r="AG640" s="305"/>
      <c r="AH640" s="305"/>
      <c r="AI640" s="305"/>
    </row>
    <row r="641" spans="1:35" s="24" customFormat="1" ht="15">
      <c r="A641" s="120"/>
      <c r="B641" s="111"/>
      <c r="C641" s="90"/>
      <c r="D641" s="90"/>
      <c r="E641" s="23"/>
      <c r="F641" s="305"/>
      <c r="G641" s="305"/>
      <c r="H641" s="305"/>
      <c r="I641" s="305"/>
      <c r="J641" s="305"/>
      <c r="K641" s="305"/>
      <c r="L641" s="305"/>
      <c r="M641" s="305"/>
      <c r="N641" s="305"/>
      <c r="O641" s="305"/>
      <c r="P641" s="305"/>
      <c r="Q641" s="305"/>
      <c r="R641" s="305"/>
      <c r="S641" s="305"/>
      <c r="T641" s="305"/>
      <c r="U641" s="305"/>
      <c r="V641" s="305"/>
      <c r="W641" s="305"/>
      <c r="X641" s="305"/>
      <c r="Y641" s="305"/>
      <c r="Z641" s="305"/>
      <c r="AA641" s="305"/>
      <c r="AB641" s="305"/>
      <c r="AC641" s="305"/>
      <c r="AD641" s="305"/>
      <c r="AE641" s="305"/>
      <c r="AF641" s="305"/>
      <c r="AG641" s="305"/>
      <c r="AH641" s="305"/>
      <c r="AI641" s="305"/>
    </row>
    <row r="642" spans="1:35" s="24" customFormat="1" ht="15">
      <c r="A642" s="120"/>
      <c r="B642" s="111"/>
      <c r="C642" s="90"/>
      <c r="D642" s="90"/>
      <c r="E642" s="23"/>
      <c r="F642" s="305"/>
      <c r="G642" s="305"/>
      <c r="H642" s="305"/>
      <c r="I642" s="305"/>
      <c r="J642" s="305"/>
      <c r="K642" s="305"/>
      <c r="L642" s="305"/>
      <c r="M642" s="305"/>
      <c r="N642" s="305"/>
      <c r="O642" s="305"/>
      <c r="P642" s="305"/>
      <c r="Q642" s="305"/>
      <c r="R642" s="305"/>
      <c r="S642" s="305"/>
      <c r="T642" s="305"/>
      <c r="U642" s="305"/>
      <c r="V642" s="305"/>
      <c r="W642" s="305"/>
      <c r="X642" s="305"/>
      <c r="Y642" s="305"/>
      <c r="Z642" s="305"/>
      <c r="AA642" s="305"/>
      <c r="AB642" s="305"/>
      <c r="AC642" s="305"/>
      <c r="AD642" s="305"/>
      <c r="AE642" s="305"/>
      <c r="AF642" s="305"/>
      <c r="AG642" s="305"/>
      <c r="AH642" s="305"/>
      <c r="AI642" s="305"/>
    </row>
    <row r="643" spans="1:35" s="24" customFormat="1" ht="15">
      <c r="A643" s="120"/>
      <c r="B643" s="111"/>
      <c r="C643" s="90"/>
      <c r="D643" s="90"/>
      <c r="E643" s="23"/>
      <c r="F643" s="305"/>
      <c r="G643" s="305"/>
      <c r="H643" s="305"/>
      <c r="I643" s="305"/>
      <c r="J643" s="305"/>
      <c r="K643" s="305"/>
      <c r="L643" s="305"/>
      <c r="M643" s="305"/>
      <c r="N643" s="305"/>
      <c r="O643" s="305"/>
      <c r="P643" s="305"/>
      <c r="Q643" s="305"/>
      <c r="R643" s="305"/>
      <c r="S643" s="305"/>
      <c r="T643" s="305"/>
      <c r="U643" s="305"/>
      <c r="V643" s="305"/>
      <c r="W643" s="305"/>
      <c r="X643" s="305"/>
      <c r="Y643" s="305"/>
      <c r="Z643" s="305"/>
      <c r="AA643" s="305"/>
      <c r="AB643" s="305"/>
      <c r="AC643" s="305"/>
      <c r="AD643" s="305"/>
      <c r="AE643" s="305"/>
      <c r="AF643" s="305"/>
      <c r="AG643" s="305"/>
      <c r="AH643" s="305"/>
      <c r="AI643" s="305"/>
    </row>
    <row r="644" spans="1:35" s="24" customFormat="1" ht="15">
      <c r="A644" s="120"/>
      <c r="B644" s="111"/>
      <c r="C644" s="90"/>
      <c r="D644" s="90"/>
      <c r="E644" s="23"/>
      <c r="F644" s="305"/>
      <c r="G644" s="305"/>
      <c r="H644" s="305"/>
      <c r="I644" s="305"/>
      <c r="J644" s="305"/>
      <c r="K644" s="305"/>
      <c r="L644" s="305"/>
      <c r="M644" s="305"/>
      <c r="N644" s="305"/>
      <c r="O644" s="305"/>
      <c r="P644" s="305"/>
      <c r="Q644" s="305"/>
      <c r="R644" s="305"/>
      <c r="S644" s="305"/>
      <c r="T644" s="305"/>
      <c r="U644" s="305"/>
      <c r="V644" s="305"/>
      <c r="W644" s="305"/>
      <c r="X644" s="305"/>
      <c r="Y644" s="305"/>
      <c r="Z644" s="305"/>
      <c r="AA644" s="305"/>
      <c r="AB644" s="305"/>
      <c r="AC644" s="305"/>
      <c r="AD644" s="305"/>
      <c r="AE644" s="305"/>
      <c r="AF644" s="305"/>
      <c r="AG644" s="305"/>
      <c r="AH644" s="305"/>
      <c r="AI644" s="305"/>
    </row>
    <row r="645" spans="1:35" s="24" customFormat="1" ht="15">
      <c r="A645" s="120"/>
      <c r="B645" s="111"/>
      <c r="C645" s="90"/>
      <c r="D645" s="90"/>
      <c r="E645" s="23"/>
      <c r="F645" s="305"/>
      <c r="G645" s="305"/>
      <c r="H645" s="305"/>
      <c r="I645" s="305"/>
      <c r="J645" s="305"/>
      <c r="K645" s="305"/>
      <c r="L645" s="305"/>
      <c r="M645" s="305"/>
      <c r="N645" s="305"/>
      <c r="O645" s="305"/>
      <c r="P645" s="305"/>
      <c r="Q645" s="305"/>
      <c r="R645" s="305"/>
      <c r="S645" s="305"/>
      <c r="T645" s="305"/>
      <c r="U645" s="305"/>
      <c r="V645" s="305"/>
      <c r="W645" s="305"/>
      <c r="X645" s="305"/>
      <c r="Y645" s="305"/>
      <c r="Z645" s="305"/>
      <c r="AA645" s="305"/>
      <c r="AB645" s="305"/>
      <c r="AC645" s="305"/>
      <c r="AD645" s="305"/>
      <c r="AE645" s="305"/>
      <c r="AF645" s="305"/>
      <c r="AG645" s="305"/>
      <c r="AH645" s="305"/>
      <c r="AI645" s="305"/>
    </row>
    <row r="646" spans="1:35" s="24" customFormat="1" ht="15">
      <c r="A646" s="120"/>
      <c r="B646" s="111"/>
      <c r="C646" s="90"/>
      <c r="D646" s="90"/>
      <c r="E646" s="23"/>
      <c r="F646" s="305"/>
      <c r="G646" s="305"/>
      <c r="H646" s="305"/>
      <c r="I646" s="305"/>
      <c r="J646" s="305"/>
      <c r="K646" s="305"/>
      <c r="L646" s="305"/>
      <c r="M646" s="305"/>
      <c r="N646" s="305"/>
      <c r="O646" s="305"/>
      <c r="P646" s="305"/>
      <c r="Q646" s="305"/>
      <c r="R646" s="305"/>
      <c r="S646" s="305"/>
      <c r="T646" s="305"/>
      <c r="U646" s="305"/>
      <c r="V646" s="305"/>
      <c r="W646" s="305"/>
      <c r="X646" s="305"/>
      <c r="Y646" s="305"/>
      <c r="Z646" s="305"/>
      <c r="AA646" s="305"/>
      <c r="AB646" s="305"/>
      <c r="AC646" s="305"/>
      <c r="AD646" s="305"/>
      <c r="AE646" s="305"/>
      <c r="AF646" s="305"/>
      <c r="AG646" s="305"/>
      <c r="AH646" s="305"/>
      <c r="AI646" s="305"/>
    </row>
    <row r="647" spans="1:35" s="24" customFormat="1" ht="15">
      <c r="A647" s="120"/>
      <c r="B647" s="111"/>
      <c r="C647" s="90"/>
      <c r="D647" s="90"/>
      <c r="E647" s="23"/>
      <c r="F647" s="305"/>
      <c r="G647" s="305"/>
      <c r="H647" s="305"/>
      <c r="I647" s="305"/>
      <c r="J647" s="305"/>
      <c r="K647" s="305"/>
      <c r="L647" s="305"/>
      <c r="M647" s="305"/>
      <c r="N647" s="305"/>
      <c r="O647" s="305"/>
      <c r="P647" s="305"/>
      <c r="Q647" s="305"/>
      <c r="R647" s="305"/>
      <c r="S647" s="305"/>
      <c r="T647" s="305"/>
      <c r="U647" s="305"/>
      <c r="V647" s="305"/>
      <c r="W647" s="305"/>
      <c r="X647" s="305"/>
      <c r="Y647" s="305"/>
      <c r="Z647" s="305"/>
      <c r="AA647" s="305"/>
      <c r="AB647" s="305"/>
      <c r="AC647" s="305"/>
      <c r="AD647" s="305"/>
      <c r="AE647" s="305"/>
      <c r="AF647" s="305"/>
      <c r="AG647" s="305"/>
      <c r="AH647" s="305"/>
      <c r="AI647" s="305"/>
    </row>
    <row r="648" spans="1:35" s="24" customFormat="1" ht="15">
      <c r="A648" s="120"/>
      <c r="B648" s="111"/>
      <c r="C648" s="90"/>
      <c r="D648" s="90"/>
      <c r="E648" s="23"/>
      <c r="F648" s="305"/>
      <c r="G648" s="305"/>
      <c r="H648" s="305"/>
      <c r="I648" s="305"/>
      <c r="J648" s="305"/>
      <c r="K648" s="305"/>
      <c r="L648" s="305"/>
      <c r="M648" s="305"/>
      <c r="N648" s="305"/>
      <c r="O648" s="305"/>
      <c r="P648" s="305"/>
      <c r="Q648" s="305"/>
      <c r="R648" s="305"/>
      <c r="S648" s="305"/>
      <c r="T648" s="305"/>
      <c r="U648" s="305"/>
      <c r="V648" s="305"/>
      <c r="W648" s="305"/>
      <c r="X648" s="305"/>
      <c r="Y648" s="305"/>
      <c r="Z648" s="305"/>
      <c r="AA648" s="305"/>
      <c r="AB648" s="305"/>
      <c r="AC648" s="305"/>
      <c r="AD648" s="305"/>
      <c r="AE648" s="305"/>
      <c r="AF648" s="305"/>
      <c r="AG648" s="305"/>
      <c r="AH648" s="305"/>
      <c r="AI648" s="305"/>
    </row>
    <row r="649" spans="1:35" s="24" customFormat="1" ht="15">
      <c r="A649" s="120"/>
      <c r="B649" s="111"/>
      <c r="C649" s="90"/>
      <c r="D649" s="90"/>
      <c r="E649" s="23"/>
      <c r="F649" s="305"/>
      <c r="G649" s="305"/>
      <c r="H649" s="305"/>
      <c r="I649" s="305"/>
      <c r="J649" s="305"/>
      <c r="K649" s="305"/>
      <c r="L649" s="305"/>
      <c r="M649" s="305"/>
      <c r="N649" s="305"/>
      <c r="O649" s="305"/>
      <c r="P649" s="305"/>
      <c r="Q649" s="305"/>
      <c r="R649" s="305"/>
      <c r="S649" s="305"/>
      <c r="T649" s="305"/>
      <c r="U649" s="305"/>
      <c r="V649" s="305"/>
      <c r="W649" s="305"/>
      <c r="X649" s="305"/>
      <c r="Y649" s="305"/>
      <c r="Z649" s="305"/>
      <c r="AA649" s="305"/>
      <c r="AB649" s="305"/>
      <c r="AC649" s="305"/>
      <c r="AD649" s="305"/>
      <c r="AE649" s="305"/>
      <c r="AF649" s="305"/>
      <c r="AG649" s="305"/>
      <c r="AH649" s="305"/>
      <c r="AI649" s="305"/>
    </row>
    <row r="650" spans="1:35" s="24" customFormat="1" ht="15">
      <c r="A650" s="120"/>
      <c r="B650" s="111"/>
      <c r="C650" s="90"/>
      <c r="D650" s="90"/>
      <c r="E650" s="23"/>
      <c r="F650" s="305"/>
      <c r="G650" s="305"/>
      <c r="H650" s="305"/>
      <c r="I650" s="305"/>
      <c r="J650" s="305"/>
      <c r="K650" s="305"/>
      <c r="L650" s="305"/>
      <c r="M650" s="305"/>
      <c r="N650" s="305"/>
      <c r="O650" s="305"/>
      <c r="P650" s="305"/>
      <c r="Q650" s="305"/>
      <c r="R650" s="305"/>
      <c r="S650" s="305"/>
      <c r="T650" s="305"/>
      <c r="U650" s="305"/>
      <c r="V650" s="305"/>
      <c r="W650" s="305"/>
      <c r="X650" s="305"/>
      <c r="Y650" s="305"/>
      <c r="Z650" s="305"/>
      <c r="AA650" s="305"/>
      <c r="AB650" s="305"/>
      <c r="AC650" s="305"/>
      <c r="AD650" s="305"/>
      <c r="AE650" s="305"/>
      <c r="AF650" s="305"/>
      <c r="AG650" s="305"/>
      <c r="AH650" s="305"/>
      <c r="AI650" s="305"/>
    </row>
    <row r="651" spans="1:35" s="24" customFormat="1" ht="15">
      <c r="A651" s="120"/>
      <c r="B651" s="111"/>
      <c r="C651" s="90"/>
      <c r="D651" s="90"/>
      <c r="E651" s="23"/>
      <c r="F651" s="305"/>
      <c r="G651" s="305"/>
      <c r="H651" s="305"/>
      <c r="I651" s="305"/>
      <c r="J651" s="305"/>
      <c r="K651" s="305"/>
      <c r="L651" s="305"/>
      <c r="M651" s="305"/>
      <c r="N651" s="305"/>
      <c r="O651" s="305"/>
      <c r="P651" s="305"/>
      <c r="Q651" s="305"/>
      <c r="R651" s="305"/>
      <c r="S651" s="305"/>
      <c r="T651" s="305"/>
      <c r="U651" s="305"/>
      <c r="V651" s="305"/>
      <c r="W651" s="305"/>
      <c r="X651" s="305"/>
      <c r="Y651" s="305"/>
      <c r="Z651" s="305"/>
      <c r="AA651" s="305"/>
      <c r="AB651" s="305"/>
      <c r="AC651" s="305"/>
      <c r="AD651" s="305"/>
      <c r="AE651" s="305"/>
      <c r="AF651" s="305"/>
      <c r="AG651" s="305"/>
      <c r="AH651" s="305"/>
      <c r="AI651" s="305"/>
    </row>
    <row r="652" spans="1:35" s="24" customFormat="1" ht="15">
      <c r="A652" s="120"/>
      <c r="B652" s="111"/>
      <c r="C652" s="90"/>
      <c r="D652" s="90"/>
      <c r="E652" s="23"/>
      <c r="F652" s="305"/>
      <c r="G652" s="305"/>
      <c r="H652" s="305"/>
      <c r="I652" s="305"/>
      <c r="J652" s="305"/>
      <c r="K652" s="305"/>
      <c r="L652" s="305"/>
      <c r="M652" s="305"/>
      <c r="N652" s="305"/>
      <c r="O652" s="305"/>
      <c r="P652" s="305"/>
      <c r="Q652" s="305"/>
      <c r="R652" s="305"/>
      <c r="S652" s="305"/>
      <c r="T652" s="305"/>
      <c r="U652" s="305"/>
      <c r="V652" s="305"/>
      <c r="W652" s="305"/>
      <c r="X652" s="305"/>
      <c r="Y652" s="305"/>
      <c r="Z652" s="305"/>
      <c r="AA652" s="305"/>
      <c r="AB652" s="305"/>
      <c r="AC652" s="305"/>
      <c r="AD652" s="305"/>
      <c r="AE652" s="305"/>
      <c r="AF652" s="305"/>
      <c r="AG652" s="305"/>
      <c r="AH652" s="305"/>
      <c r="AI652" s="305"/>
    </row>
    <row r="653" spans="1:35" s="24" customFormat="1" ht="15">
      <c r="A653" s="120"/>
      <c r="B653" s="111"/>
      <c r="C653" s="90"/>
      <c r="D653" s="90"/>
      <c r="E653" s="23"/>
      <c r="F653" s="305"/>
      <c r="G653" s="305"/>
      <c r="H653" s="305"/>
      <c r="I653" s="305"/>
      <c r="J653" s="305"/>
      <c r="K653" s="305"/>
      <c r="L653" s="305"/>
      <c r="M653" s="305"/>
      <c r="N653" s="305"/>
      <c r="O653" s="305"/>
      <c r="P653" s="305"/>
      <c r="Q653" s="305"/>
      <c r="R653" s="305"/>
      <c r="S653" s="305"/>
      <c r="T653" s="305"/>
      <c r="U653" s="305"/>
      <c r="V653" s="305"/>
      <c r="W653" s="305"/>
      <c r="X653" s="305"/>
      <c r="Y653" s="305"/>
      <c r="Z653" s="305"/>
      <c r="AA653" s="305"/>
      <c r="AB653" s="305"/>
      <c r="AC653" s="305"/>
      <c r="AD653" s="305"/>
      <c r="AE653" s="305"/>
      <c r="AF653" s="305"/>
      <c r="AG653" s="305"/>
      <c r="AH653" s="305"/>
      <c r="AI653" s="305"/>
    </row>
    <row r="654" spans="1:35" s="24" customFormat="1" ht="15">
      <c r="A654" s="120"/>
      <c r="B654" s="111"/>
      <c r="C654" s="90"/>
      <c r="D654" s="90"/>
      <c r="E654" s="23"/>
      <c r="F654" s="305"/>
      <c r="G654" s="305"/>
      <c r="H654" s="305"/>
      <c r="I654" s="305"/>
      <c r="J654" s="305"/>
      <c r="K654" s="305"/>
      <c r="L654" s="305"/>
      <c r="M654" s="305"/>
      <c r="N654" s="305"/>
      <c r="O654" s="305"/>
      <c r="P654" s="305"/>
      <c r="Q654" s="305"/>
      <c r="R654" s="305"/>
      <c r="S654" s="305"/>
      <c r="T654" s="305"/>
      <c r="U654" s="305"/>
      <c r="V654" s="305"/>
      <c r="W654" s="305"/>
      <c r="X654" s="305"/>
      <c r="Y654" s="305"/>
      <c r="Z654" s="305"/>
      <c r="AA654" s="305"/>
      <c r="AB654" s="305"/>
      <c r="AC654" s="305"/>
      <c r="AD654" s="305"/>
      <c r="AE654" s="305"/>
      <c r="AF654" s="305"/>
      <c r="AG654" s="305"/>
      <c r="AH654" s="305"/>
      <c r="AI654" s="305"/>
    </row>
    <row r="655" spans="1:35" s="24" customFormat="1" ht="15">
      <c r="A655" s="120"/>
      <c r="B655" s="111"/>
      <c r="C655" s="90"/>
      <c r="D655" s="90"/>
      <c r="E655" s="23"/>
      <c r="F655" s="305"/>
      <c r="G655" s="305"/>
      <c r="H655" s="305"/>
      <c r="I655" s="305"/>
      <c r="J655" s="305"/>
      <c r="K655" s="305"/>
      <c r="L655" s="305"/>
      <c r="M655" s="305"/>
      <c r="N655" s="305"/>
      <c r="O655" s="305"/>
      <c r="P655" s="305"/>
      <c r="Q655" s="305"/>
      <c r="R655" s="305"/>
      <c r="S655" s="305"/>
      <c r="T655" s="305"/>
      <c r="U655" s="305"/>
      <c r="V655" s="305"/>
      <c r="W655" s="305"/>
      <c r="X655" s="305"/>
      <c r="Y655" s="305"/>
      <c r="Z655" s="305"/>
      <c r="AA655" s="305"/>
      <c r="AB655" s="305"/>
      <c r="AC655" s="305"/>
      <c r="AD655" s="305"/>
      <c r="AE655" s="305"/>
      <c r="AF655" s="305"/>
      <c r="AG655" s="305"/>
      <c r="AH655" s="305"/>
      <c r="AI655" s="305"/>
    </row>
    <row r="656" spans="1:35" s="24" customFormat="1" ht="15">
      <c r="A656" s="120"/>
      <c r="B656" s="111"/>
      <c r="C656" s="90"/>
      <c r="D656" s="90"/>
      <c r="E656" s="23"/>
      <c r="F656" s="305"/>
      <c r="G656" s="305"/>
      <c r="H656" s="305"/>
      <c r="I656" s="305"/>
      <c r="J656" s="305"/>
      <c r="K656" s="305"/>
      <c r="L656" s="305"/>
      <c r="M656" s="305"/>
      <c r="N656" s="305"/>
      <c r="O656" s="305"/>
      <c r="P656" s="305"/>
      <c r="Q656" s="305"/>
      <c r="R656" s="305"/>
      <c r="S656" s="305"/>
      <c r="T656" s="305"/>
      <c r="U656" s="305"/>
      <c r="V656" s="305"/>
      <c r="W656" s="305"/>
      <c r="X656" s="305"/>
      <c r="Y656" s="305"/>
      <c r="Z656" s="305"/>
      <c r="AA656" s="305"/>
      <c r="AB656" s="305"/>
      <c r="AC656" s="305"/>
      <c r="AD656" s="305"/>
      <c r="AE656" s="305"/>
      <c r="AF656" s="305"/>
      <c r="AG656" s="305"/>
      <c r="AH656" s="305"/>
      <c r="AI656" s="305"/>
    </row>
    <row r="657" spans="1:35" s="24" customFormat="1" ht="15">
      <c r="A657" s="120"/>
      <c r="B657" s="111"/>
      <c r="C657" s="90"/>
      <c r="D657" s="90"/>
      <c r="E657" s="23"/>
      <c r="F657" s="305"/>
      <c r="G657" s="305"/>
      <c r="H657" s="305"/>
      <c r="I657" s="305"/>
      <c r="J657" s="305"/>
      <c r="K657" s="305"/>
      <c r="L657" s="305"/>
      <c r="M657" s="305"/>
      <c r="N657" s="305"/>
      <c r="O657" s="305"/>
      <c r="P657" s="305"/>
      <c r="Q657" s="305"/>
      <c r="R657" s="305"/>
      <c r="S657" s="305"/>
      <c r="T657" s="305"/>
      <c r="U657" s="305"/>
      <c r="V657" s="305"/>
      <c r="W657" s="305"/>
      <c r="X657" s="305"/>
      <c r="Y657" s="305"/>
      <c r="Z657" s="305"/>
      <c r="AA657" s="305"/>
      <c r="AB657" s="305"/>
      <c r="AC657" s="305"/>
      <c r="AD657" s="305"/>
      <c r="AE657" s="305"/>
      <c r="AF657" s="305"/>
      <c r="AG657" s="305"/>
      <c r="AH657" s="305"/>
      <c r="AI657" s="305"/>
    </row>
    <row r="658" spans="1:35" s="24" customFormat="1" ht="15">
      <c r="A658" s="120"/>
      <c r="B658" s="111"/>
      <c r="C658" s="90"/>
      <c r="D658" s="90"/>
      <c r="E658" s="23"/>
      <c r="F658" s="305"/>
      <c r="G658" s="305"/>
      <c r="H658" s="305"/>
      <c r="I658" s="305"/>
      <c r="J658" s="305"/>
      <c r="K658" s="305"/>
      <c r="L658" s="305"/>
      <c r="M658" s="305"/>
      <c r="N658" s="305"/>
      <c r="O658" s="305"/>
      <c r="P658" s="305"/>
      <c r="Q658" s="305"/>
      <c r="R658" s="305"/>
      <c r="S658" s="305"/>
      <c r="T658" s="305"/>
      <c r="U658" s="305"/>
      <c r="V658" s="305"/>
      <c r="W658" s="305"/>
      <c r="X658" s="305"/>
      <c r="Y658" s="305"/>
      <c r="Z658" s="305"/>
      <c r="AA658" s="305"/>
      <c r="AB658" s="305"/>
      <c r="AC658" s="305"/>
      <c r="AD658" s="305"/>
      <c r="AE658" s="305"/>
      <c r="AF658" s="305"/>
      <c r="AG658" s="305"/>
      <c r="AH658" s="305"/>
      <c r="AI658" s="305"/>
    </row>
    <row r="659" spans="1:35" s="24" customFormat="1" ht="15">
      <c r="A659" s="120"/>
      <c r="B659" s="111"/>
      <c r="C659" s="90"/>
      <c r="D659" s="90"/>
      <c r="E659" s="23"/>
      <c r="F659" s="305"/>
      <c r="G659" s="305"/>
      <c r="H659" s="305"/>
      <c r="I659" s="305"/>
      <c r="J659" s="305"/>
      <c r="K659" s="305"/>
      <c r="L659" s="305"/>
      <c r="M659" s="305"/>
      <c r="N659" s="305"/>
      <c r="O659" s="305"/>
      <c r="P659" s="305"/>
      <c r="Q659" s="305"/>
      <c r="R659" s="305"/>
      <c r="S659" s="305"/>
      <c r="T659" s="305"/>
      <c r="U659" s="305"/>
      <c r="V659" s="305"/>
      <c r="W659" s="305"/>
      <c r="X659" s="305"/>
      <c r="Y659" s="305"/>
      <c r="Z659" s="305"/>
      <c r="AA659" s="305"/>
      <c r="AB659" s="305"/>
      <c r="AC659" s="305"/>
      <c r="AD659" s="305"/>
      <c r="AE659" s="305"/>
      <c r="AF659" s="305"/>
      <c r="AG659" s="305"/>
      <c r="AH659" s="305"/>
      <c r="AI659" s="305"/>
    </row>
    <row r="660" spans="1:35" s="24" customFormat="1" ht="15">
      <c r="A660" s="120"/>
      <c r="B660" s="111"/>
      <c r="C660" s="90"/>
      <c r="D660" s="90"/>
      <c r="E660" s="23"/>
      <c r="F660" s="305"/>
      <c r="G660" s="305"/>
      <c r="H660" s="305"/>
      <c r="I660" s="305"/>
      <c r="J660" s="305"/>
      <c r="K660" s="305"/>
      <c r="L660" s="305"/>
      <c r="M660" s="305"/>
      <c r="N660" s="305"/>
      <c r="O660" s="305"/>
      <c r="P660" s="305"/>
      <c r="Q660" s="305"/>
      <c r="R660" s="305"/>
      <c r="S660" s="305"/>
      <c r="T660" s="305"/>
      <c r="U660" s="305"/>
      <c r="V660" s="305"/>
      <c r="W660" s="305"/>
      <c r="X660" s="305"/>
      <c r="Y660" s="305"/>
      <c r="Z660" s="305"/>
      <c r="AA660" s="305"/>
      <c r="AB660" s="305"/>
      <c r="AC660" s="305"/>
      <c r="AD660" s="305"/>
      <c r="AE660" s="305"/>
      <c r="AF660" s="305"/>
      <c r="AG660" s="305"/>
      <c r="AH660" s="305"/>
      <c r="AI660" s="305"/>
    </row>
    <row r="661" spans="1:35" s="24" customFormat="1" ht="15">
      <c r="A661" s="120"/>
      <c r="B661" s="111"/>
      <c r="C661" s="90"/>
      <c r="D661" s="90"/>
      <c r="E661" s="23"/>
      <c r="F661" s="305"/>
      <c r="G661" s="305"/>
      <c r="H661" s="305"/>
      <c r="I661" s="305"/>
      <c r="J661" s="305"/>
      <c r="K661" s="305"/>
      <c r="L661" s="305"/>
      <c r="M661" s="305"/>
      <c r="N661" s="305"/>
      <c r="O661" s="305"/>
      <c r="P661" s="305"/>
      <c r="Q661" s="305"/>
      <c r="R661" s="305"/>
      <c r="S661" s="305"/>
      <c r="T661" s="305"/>
      <c r="U661" s="305"/>
      <c r="V661" s="305"/>
      <c r="W661" s="305"/>
      <c r="X661" s="305"/>
      <c r="Y661" s="305"/>
      <c r="Z661" s="305"/>
      <c r="AA661" s="305"/>
      <c r="AB661" s="305"/>
      <c r="AC661" s="305"/>
      <c r="AD661" s="305"/>
      <c r="AE661" s="305"/>
      <c r="AF661" s="305"/>
      <c r="AG661" s="305"/>
      <c r="AH661" s="305"/>
      <c r="AI661" s="305"/>
    </row>
    <row r="662" spans="1:35" s="24" customFormat="1" ht="15">
      <c r="A662" s="120"/>
      <c r="B662" s="111"/>
      <c r="C662" s="90"/>
      <c r="D662" s="90"/>
      <c r="E662" s="23"/>
      <c r="F662" s="305"/>
      <c r="G662" s="305"/>
      <c r="H662" s="305"/>
      <c r="I662" s="305"/>
      <c r="J662" s="305"/>
      <c r="K662" s="305"/>
      <c r="L662" s="305"/>
      <c r="M662" s="305"/>
      <c r="N662" s="305"/>
      <c r="O662" s="305"/>
      <c r="P662" s="305"/>
      <c r="Q662" s="305"/>
      <c r="R662" s="305"/>
      <c r="S662" s="305"/>
      <c r="T662" s="305"/>
      <c r="U662" s="305"/>
      <c r="V662" s="305"/>
      <c r="W662" s="305"/>
      <c r="X662" s="305"/>
      <c r="Y662" s="305"/>
      <c r="Z662" s="305"/>
      <c r="AA662" s="305"/>
      <c r="AB662" s="305"/>
      <c r="AC662" s="305"/>
      <c r="AD662" s="305"/>
      <c r="AE662" s="305"/>
      <c r="AF662" s="305"/>
      <c r="AG662" s="305"/>
      <c r="AH662" s="305"/>
      <c r="AI662" s="305"/>
    </row>
    <row r="663" spans="1:35" s="24" customFormat="1" ht="15">
      <c r="A663" s="120"/>
      <c r="B663" s="111"/>
      <c r="C663" s="90"/>
      <c r="D663" s="90"/>
      <c r="E663" s="23"/>
      <c r="F663" s="305"/>
      <c r="G663" s="305"/>
      <c r="H663" s="305"/>
      <c r="I663" s="305"/>
      <c r="J663" s="305"/>
      <c r="K663" s="305"/>
      <c r="L663" s="305"/>
      <c r="M663" s="305"/>
      <c r="N663" s="305"/>
      <c r="O663" s="305"/>
      <c r="P663" s="305"/>
      <c r="Q663" s="305"/>
      <c r="R663" s="305"/>
      <c r="S663" s="305"/>
      <c r="T663" s="305"/>
      <c r="U663" s="305"/>
      <c r="V663" s="305"/>
      <c r="W663" s="305"/>
      <c r="X663" s="305"/>
      <c r="Y663" s="305"/>
      <c r="Z663" s="305"/>
      <c r="AA663" s="305"/>
      <c r="AB663" s="305"/>
      <c r="AC663" s="305"/>
      <c r="AD663" s="305"/>
      <c r="AE663" s="305"/>
      <c r="AF663" s="305"/>
      <c r="AG663" s="305"/>
      <c r="AH663" s="305"/>
      <c r="AI663" s="305"/>
    </row>
    <row r="664" spans="1:35" s="24" customFormat="1" ht="15">
      <c r="A664" s="120"/>
      <c r="B664" s="111"/>
      <c r="C664" s="90"/>
      <c r="D664" s="90"/>
      <c r="E664" s="23"/>
      <c r="F664" s="305"/>
      <c r="G664" s="305"/>
      <c r="H664" s="305"/>
      <c r="I664" s="305"/>
      <c r="J664" s="305"/>
      <c r="K664" s="305"/>
      <c r="L664" s="305"/>
      <c r="M664" s="305"/>
      <c r="N664" s="305"/>
      <c r="O664" s="305"/>
      <c r="P664" s="305"/>
      <c r="Q664" s="305"/>
      <c r="R664" s="305"/>
      <c r="S664" s="305"/>
      <c r="T664" s="305"/>
      <c r="U664" s="305"/>
      <c r="V664" s="305"/>
      <c r="W664" s="305"/>
      <c r="X664" s="305"/>
      <c r="Y664" s="305"/>
      <c r="Z664" s="305"/>
      <c r="AA664" s="305"/>
      <c r="AB664" s="305"/>
      <c r="AC664" s="305"/>
      <c r="AD664" s="305"/>
      <c r="AE664" s="305"/>
      <c r="AF664" s="305"/>
      <c r="AG664" s="305"/>
      <c r="AH664" s="305"/>
      <c r="AI664" s="305"/>
    </row>
    <row r="665" spans="1:35" s="24" customFormat="1" ht="15">
      <c r="A665" s="120"/>
      <c r="B665" s="111"/>
      <c r="C665" s="90"/>
      <c r="D665" s="90"/>
      <c r="E665" s="23"/>
      <c r="F665" s="305"/>
      <c r="G665" s="305"/>
      <c r="H665" s="305"/>
      <c r="I665" s="305"/>
      <c r="J665" s="305"/>
      <c r="K665" s="305"/>
      <c r="L665" s="305"/>
      <c r="M665" s="305"/>
      <c r="N665" s="305"/>
      <c r="O665" s="305"/>
      <c r="P665" s="305"/>
      <c r="Q665" s="305"/>
      <c r="R665" s="305"/>
      <c r="S665" s="305"/>
      <c r="T665" s="305"/>
      <c r="U665" s="305"/>
      <c r="V665" s="305"/>
      <c r="W665" s="305"/>
      <c r="X665" s="305"/>
      <c r="Y665" s="305"/>
      <c r="Z665" s="305"/>
      <c r="AA665" s="305"/>
      <c r="AB665" s="305"/>
      <c r="AC665" s="305"/>
      <c r="AD665" s="305"/>
      <c r="AE665" s="305"/>
      <c r="AF665" s="305"/>
      <c r="AG665" s="305"/>
      <c r="AH665" s="305"/>
      <c r="AI665" s="305"/>
    </row>
    <row r="666" spans="1:35" s="24" customFormat="1" ht="15">
      <c r="A666" s="120"/>
      <c r="B666" s="111"/>
      <c r="C666" s="90"/>
      <c r="D666" s="90"/>
      <c r="E666" s="23"/>
      <c r="F666" s="305"/>
      <c r="G666" s="305"/>
      <c r="H666" s="305"/>
      <c r="I666" s="305"/>
      <c r="J666" s="305"/>
      <c r="K666" s="305"/>
      <c r="L666" s="305"/>
      <c r="M666" s="305"/>
      <c r="N666" s="305"/>
      <c r="O666" s="305"/>
      <c r="P666" s="305"/>
      <c r="Q666" s="305"/>
      <c r="R666" s="305"/>
      <c r="S666" s="305"/>
      <c r="T666" s="305"/>
      <c r="U666" s="305"/>
      <c r="V666" s="305"/>
      <c r="W666" s="305"/>
      <c r="X666" s="305"/>
      <c r="Y666" s="305"/>
      <c r="Z666" s="305"/>
      <c r="AA666" s="305"/>
      <c r="AB666" s="305"/>
      <c r="AC666" s="305"/>
      <c r="AD666" s="305"/>
      <c r="AE666" s="305"/>
      <c r="AF666" s="305"/>
      <c r="AG666" s="305"/>
      <c r="AH666" s="305"/>
      <c r="AI666" s="305"/>
    </row>
    <row r="667" spans="1:35" s="24" customFormat="1" ht="15">
      <c r="A667" s="120"/>
      <c r="B667" s="111"/>
      <c r="C667" s="90"/>
      <c r="D667" s="90"/>
      <c r="E667" s="23"/>
      <c r="F667" s="305"/>
      <c r="G667" s="305"/>
      <c r="H667" s="305"/>
      <c r="I667" s="305"/>
      <c r="J667" s="305"/>
      <c r="K667" s="305"/>
      <c r="L667" s="305"/>
      <c r="M667" s="305"/>
      <c r="N667" s="305"/>
      <c r="O667" s="305"/>
      <c r="P667" s="305"/>
      <c r="Q667" s="305"/>
      <c r="R667" s="305"/>
      <c r="S667" s="305"/>
      <c r="T667" s="305"/>
      <c r="U667" s="305"/>
      <c r="V667" s="305"/>
      <c r="W667" s="305"/>
      <c r="X667" s="305"/>
      <c r="Y667" s="305"/>
      <c r="Z667" s="305"/>
      <c r="AA667" s="305"/>
      <c r="AB667" s="305"/>
      <c r="AC667" s="305"/>
      <c r="AD667" s="305"/>
      <c r="AE667" s="305"/>
      <c r="AF667" s="305"/>
      <c r="AG667" s="305"/>
      <c r="AH667" s="305"/>
      <c r="AI667" s="305"/>
    </row>
    <row r="668" spans="1:35" s="24" customFormat="1" ht="15">
      <c r="A668" s="120"/>
      <c r="B668" s="111"/>
      <c r="C668" s="90"/>
      <c r="D668" s="90"/>
      <c r="E668" s="23"/>
      <c r="F668" s="305"/>
      <c r="G668" s="305"/>
      <c r="H668" s="305"/>
      <c r="I668" s="305"/>
      <c r="J668" s="305"/>
      <c r="K668" s="305"/>
      <c r="L668" s="305"/>
      <c r="M668" s="305"/>
      <c r="N668" s="305"/>
      <c r="O668" s="305"/>
      <c r="P668" s="305"/>
      <c r="Q668" s="305"/>
      <c r="R668" s="305"/>
      <c r="S668" s="305"/>
      <c r="T668" s="305"/>
      <c r="U668" s="305"/>
      <c r="V668" s="305"/>
      <c r="W668" s="305"/>
      <c r="X668" s="305"/>
      <c r="Y668" s="305"/>
      <c r="Z668" s="305"/>
      <c r="AA668" s="305"/>
      <c r="AB668" s="305"/>
      <c r="AC668" s="305"/>
      <c r="AD668" s="305"/>
      <c r="AE668" s="305"/>
      <c r="AF668" s="305"/>
      <c r="AG668" s="305"/>
      <c r="AH668" s="305"/>
      <c r="AI668" s="305"/>
    </row>
    <row r="669" spans="1:35" s="24" customFormat="1" ht="15">
      <c r="A669" s="120"/>
      <c r="B669" s="111"/>
      <c r="C669" s="90"/>
      <c r="D669" s="90"/>
      <c r="E669" s="23"/>
      <c r="F669" s="305"/>
      <c r="G669" s="305"/>
      <c r="H669" s="305"/>
      <c r="I669" s="305"/>
      <c r="J669" s="305"/>
      <c r="K669" s="305"/>
      <c r="L669" s="305"/>
      <c r="M669" s="305"/>
      <c r="N669" s="305"/>
      <c r="O669" s="305"/>
      <c r="P669" s="305"/>
      <c r="Q669" s="305"/>
      <c r="R669" s="305"/>
      <c r="S669" s="305"/>
      <c r="T669" s="305"/>
      <c r="U669" s="305"/>
      <c r="V669" s="305"/>
      <c r="W669" s="305"/>
      <c r="X669" s="305"/>
      <c r="Y669" s="305"/>
      <c r="Z669" s="305"/>
      <c r="AA669" s="305"/>
      <c r="AB669" s="305"/>
      <c r="AC669" s="305"/>
      <c r="AD669" s="305"/>
      <c r="AE669" s="305"/>
      <c r="AF669" s="305"/>
      <c r="AG669" s="305"/>
      <c r="AH669" s="305"/>
      <c r="AI669" s="305"/>
    </row>
    <row r="670" spans="1:35" s="24" customFormat="1" ht="15">
      <c r="A670" s="120"/>
      <c r="B670" s="111"/>
      <c r="C670" s="90"/>
      <c r="D670" s="90"/>
      <c r="E670" s="23"/>
      <c r="F670" s="305"/>
      <c r="G670" s="305"/>
      <c r="H670" s="305"/>
      <c r="I670" s="305"/>
      <c r="J670" s="305"/>
      <c r="K670" s="305"/>
      <c r="L670" s="305"/>
      <c r="M670" s="305"/>
      <c r="N670" s="305"/>
      <c r="O670" s="305"/>
      <c r="P670" s="305"/>
      <c r="Q670" s="305"/>
      <c r="R670" s="305"/>
      <c r="S670" s="305"/>
      <c r="T670" s="305"/>
      <c r="U670" s="305"/>
      <c r="V670" s="305"/>
      <c r="W670" s="305"/>
      <c r="X670" s="305"/>
      <c r="Y670" s="305"/>
      <c r="Z670" s="305"/>
      <c r="AA670" s="305"/>
      <c r="AB670" s="305"/>
      <c r="AC670" s="305"/>
      <c r="AD670" s="305"/>
      <c r="AE670" s="305"/>
      <c r="AF670" s="305"/>
      <c r="AG670" s="305"/>
      <c r="AH670" s="305"/>
      <c r="AI670" s="305"/>
    </row>
    <row r="671" spans="1:35" s="24" customFormat="1" ht="15">
      <c r="A671" s="120"/>
      <c r="B671" s="111"/>
      <c r="C671" s="90"/>
      <c r="D671" s="90"/>
      <c r="E671" s="23"/>
      <c r="F671" s="305"/>
      <c r="G671" s="305"/>
      <c r="H671" s="305"/>
      <c r="I671" s="305"/>
      <c r="J671" s="305"/>
      <c r="K671" s="305"/>
      <c r="L671" s="305"/>
      <c r="M671" s="305"/>
      <c r="N671" s="305"/>
      <c r="O671" s="305"/>
      <c r="P671" s="305"/>
      <c r="Q671" s="305"/>
      <c r="R671" s="305"/>
      <c r="S671" s="305"/>
      <c r="T671" s="305"/>
      <c r="U671" s="305"/>
      <c r="V671" s="305"/>
      <c r="W671" s="305"/>
      <c r="X671" s="305"/>
      <c r="Y671" s="305"/>
      <c r="Z671" s="305"/>
      <c r="AA671" s="305"/>
      <c r="AB671" s="305"/>
      <c r="AC671" s="305"/>
      <c r="AD671" s="305"/>
      <c r="AE671" s="305"/>
      <c r="AF671" s="305"/>
      <c r="AG671" s="305"/>
      <c r="AH671" s="305"/>
      <c r="AI671" s="305"/>
    </row>
    <row r="672" spans="1:35" s="24" customFormat="1" ht="15">
      <c r="A672" s="120"/>
      <c r="B672" s="111"/>
      <c r="C672" s="90"/>
      <c r="D672" s="90"/>
      <c r="E672" s="23"/>
      <c r="F672" s="305"/>
      <c r="G672" s="305"/>
      <c r="H672" s="305"/>
      <c r="I672" s="305"/>
      <c r="J672" s="305"/>
      <c r="K672" s="305"/>
      <c r="L672" s="305"/>
      <c r="M672" s="305"/>
      <c r="N672" s="305"/>
      <c r="O672" s="305"/>
      <c r="P672" s="305"/>
      <c r="Q672" s="305"/>
      <c r="R672" s="305"/>
      <c r="S672" s="305"/>
      <c r="T672" s="305"/>
      <c r="U672" s="305"/>
      <c r="V672" s="305"/>
      <c r="W672" s="305"/>
      <c r="X672" s="305"/>
      <c r="Y672" s="305"/>
      <c r="Z672" s="305"/>
      <c r="AA672" s="305"/>
      <c r="AB672" s="305"/>
      <c r="AC672" s="305"/>
      <c r="AD672" s="305"/>
      <c r="AE672" s="305"/>
      <c r="AF672" s="305"/>
      <c r="AG672" s="305"/>
      <c r="AH672" s="305"/>
      <c r="AI672" s="305"/>
    </row>
    <row r="673" spans="1:35" s="24" customFormat="1" ht="15">
      <c r="A673" s="120"/>
      <c r="B673" s="111"/>
      <c r="C673" s="90"/>
      <c r="D673" s="90"/>
      <c r="E673" s="23"/>
      <c r="F673" s="305"/>
      <c r="G673" s="305"/>
      <c r="H673" s="305"/>
      <c r="I673" s="305"/>
      <c r="J673" s="305"/>
      <c r="K673" s="305"/>
      <c r="L673" s="305"/>
      <c r="M673" s="305"/>
      <c r="N673" s="305"/>
      <c r="O673" s="305"/>
      <c r="P673" s="305"/>
      <c r="Q673" s="305"/>
      <c r="R673" s="305"/>
      <c r="S673" s="305"/>
      <c r="T673" s="305"/>
      <c r="U673" s="305"/>
      <c r="V673" s="305"/>
      <c r="W673" s="305"/>
      <c r="X673" s="305"/>
      <c r="Y673" s="305"/>
      <c r="Z673" s="305"/>
      <c r="AA673" s="305"/>
      <c r="AB673" s="305"/>
      <c r="AC673" s="305"/>
      <c r="AD673" s="305"/>
      <c r="AE673" s="305"/>
      <c r="AF673" s="305"/>
      <c r="AG673" s="305"/>
      <c r="AH673" s="305"/>
      <c r="AI673" s="305"/>
    </row>
    <row r="674" spans="1:35" s="24" customFormat="1" ht="15">
      <c r="A674" s="120"/>
      <c r="B674" s="111"/>
      <c r="C674" s="90"/>
      <c r="D674" s="90"/>
      <c r="E674" s="23"/>
      <c r="F674" s="305"/>
      <c r="G674" s="305"/>
      <c r="H674" s="305"/>
      <c r="I674" s="305"/>
      <c r="J674" s="305"/>
      <c r="K674" s="305"/>
      <c r="L674" s="305"/>
      <c r="M674" s="305"/>
      <c r="N674" s="305"/>
      <c r="O674" s="305"/>
      <c r="P674" s="305"/>
      <c r="Q674" s="305"/>
      <c r="R674" s="305"/>
      <c r="S674" s="305"/>
      <c r="T674" s="305"/>
      <c r="U674" s="305"/>
      <c r="V674" s="305"/>
      <c r="W674" s="305"/>
      <c r="X674" s="305"/>
      <c r="Y674" s="305"/>
      <c r="Z674" s="305"/>
      <c r="AA674" s="305"/>
      <c r="AB674" s="305"/>
      <c r="AC674" s="305"/>
      <c r="AD674" s="305"/>
      <c r="AE674" s="305"/>
      <c r="AF674" s="305"/>
      <c r="AG674" s="305"/>
      <c r="AH674" s="305"/>
      <c r="AI674" s="305"/>
    </row>
    <row r="675" spans="1:35" s="24" customFormat="1" ht="15">
      <c r="A675" s="120"/>
      <c r="B675" s="111"/>
      <c r="C675" s="90"/>
      <c r="D675" s="90"/>
      <c r="E675" s="23"/>
      <c r="F675" s="305"/>
      <c r="G675" s="305"/>
      <c r="H675" s="305"/>
      <c r="I675" s="305"/>
      <c r="J675" s="305"/>
      <c r="K675" s="305"/>
      <c r="L675" s="305"/>
      <c r="M675" s="305"/>
      <c r="N675" s="305"/>
      <c r="O675" s="305"/>
      <c r="P675" s="305"/>
      <c r="Q675" s="305"/>
      <c r="R675" s="305"/>
      <c r="S675" s="305"/>
      <c r="T675" s="305"/>
      <c r="U675" s="305"/>
      <c r="V675" s="305"/>
      <c r="W675" s="305"/>
      <c r="X675" s="305"/>
      <c r="Y675" s="305"/>
      <c r="Z675" s="305"/>
      <c r="AA675" s="305"/>
      <c r="AB675" s="305"/>
      <c r="AC675" s="305"/>
      <c r="AD675" s="305"/>
      <c r="AE675" s="305"/>
      <c r="AF675" s="305"/>
      <c r="AG675" s="305"/>
      <c r="AH675" s="305"/>
      <c r="AI675" s="305"/>
    </row>
    <row r="676" spans="1:35" s="24" customFormat="1" ht="15">
      <c r="A676" s="120"/>
      <c r="B676" s="111"/>
      <c r="C676" s="90"/>
      <c r="D676" s="90"/>
      <c r="E676" s="23"/>
      <c r="F676" s="305"/>
      <c r="G676" s="305"/>
      <c r="H676" s="305"/>
      <c r="I676" s="305"/>
      <c r="J676" s="305"/>
      <c r="K676" s="305"/>
      <c r="L676" s="305"/>
      <c r="M676" s="305"/>
      <c r="N676" s="305"/>
      <c r="O676" s="305"/>
      <c r="P676" s="305"/>
      <c r="Q676" s="305"/>
      <c r="R676" s="305"/>
      <c r="S676" s="305"/>
      <c r="T676" s="305"/>
      <c r="U676" s="305"/>
      <c r="V676" s="305"/>
      <c r="W676" s="305"/>
      <c r="X676" s="305"/>
      <c r="Y676" s="305"/>
      <c r="Z676" s="305"/>
      <c r="AA676" s="305"/>
      <c r="AB676" s="305"/>
      <c r="AC676" s="305"/>
      <c r="AD676" s="305"/>
      <c r="AE676" s="305"/>
      <c r="AF676" s="305"/>
      <c r="AG676" s="305"/>
      <c r="AH676" s="305"/>
      <c r="AI676" s="305"/>
    </row>
    <row r="677" spans="1:35" s="24" customFormat="1" ht="15">
      <c r="A677" s="120"/>
      <c r="B677" s="111"/>
      <c r="C677" s="90"/>
      <c r="D677" s="90"/>
      <c r="E677" s="23"/>
      <c r="F677" s="305"/>
      <c r="G677" s="305"/>
      <c r="H677" s="305"/>
      <c r="I677" s="305"/>
      <c r="J677" s="305"/>
      <c r="K677" s="305"/>
      <c r="L677" s="305"/>
      <c r="M677" s="305"/>
      <c r="N677" s="305"/>
      <c r="O677" s="305"/>
      <c r="P677" s="305"/>
      <c r="Q677" s="305"/>
      <c r="R677" s="305"/>
      <c r="S677" s="305"/>
      <c r="T677" s="305"/>
      <c r="U677" s="305"/>
      <c r="V677" s="305"/>
      <c r="W677" s="305"/>
      <c r="X677" s="305"/>
      <c r="Y677" s="305"/>
      <c r="Z677" s="305"/>
      <c r="AA677" s="305"/>
      <c r="AB677" s="305"/>
      <c r="AC677" s="305"/>
      <c r="AD677" s="305"/>
      <c r="AE677" s="305"/>
      <c r="AF677" s="305"/>
      <c r="AG677" s="305"/>
      <c r="AH677" s="305"/>
      <c r="AI677" s="305"/>
    </row>
    <row r="678" spans="1:35" s="24" customFormat="1" ht="15">
      <c r="A678" s="120"/>
      <c r="B678" s="111"/>
      <c r="C678" s="90"/>
      <c r="D678" s="90"/>
      <c r="E678" s="23"/>
      <c r="F678" s="305"/>
      <c r="G678" s="305"/>
      <c r="H678" s="305"/>
      <c r="I678" s="305"/>
      <c r="J678" s="305"/>
      <c r="K678" s="305"/>
      <c r="L678" s="305"/>
      <c r="M678" s="305"/>
      <c r="N678" s="305"/>
      <c r="O678" s="305"/>
      <c r="P678" s="305"/>
      <c r="Q678" s="305"/>
      <c r="R678" s="305"/>
      <c r="S678" s="305"/>
      <c r="T678" s="305"/>
      <c r="U678" s="305"/>
      <c r="V678" s="305"/>
      <c r="W678" s="305"/>
      <c r="X678" s="305"/>
      <c r="Y678" s="305"/>
      <c r="Z678" s="305"/>
      <c r="AA678" s="305"/>
      <c r="AB678" s="305"/>
      <c r="AC678" s="305"/>
      <c r="AD678" s="305"/>
      <c r="AE678" s="305"/>
      <c r="AF678" s="305"/>
      <c r="AG678" s="305"/>
      <c r="AH678" s="305"/>
      <c r="AI678" s="305"/>
    </row>
    <row r="679" spans="1:35" s="24" customFormat="1" ht="15">
      <c r="A679" s="120"/>
      <c r="B679" s="111"/>
      <c r="C679" s="90"/>
      <c r="D679" s="90"/>
      <c r="E679" s="23"/>
      <c r="F679" s="305"/>
      <c r="G679" s="305"/>
      <c r="H679" s="305"/>
      <c r="I679" s="305"/>
      <c r="J679" s="305"/>
      <c r="K679" s="305"/>
      <c r="L679" s="305"/>
      <c r="M679" s="305"/>
      <c r="N679" s="305"/>
      <c r="O679" s="305"/>
      <c r="P679" s="305"/>
      <c r="Q679" s="305"/>
      <c r="R679" s="305"/>
      <c r="S679" s="305"/>
      <c r="T679" s="305"/>
      <c r="U679" s="305"/>
      <c r="V679" s="305"/>
      <c r="W679" s="305"/>
      <c r="X679" s="305"/>
      <c r="Y679" s="305"/>
      <c r="Z679" s="305"/>
      <c r="AA679" s="305"/>
      <c r="AB679" s="305"/>
      <c r="AC679" s="305"/>
      <c r="AD679" s="305"/>
      <c r="AE679" s="305"/>
      <c r="AF679" s="305"/>
      <c r="AG679" s="305"/>
      <c r="AH679" s="305"/>
      <c r="AI679" s="305"/>
    </row>
    <row r="680" spans="1:35" s="24" customFormat="1" ht="15">
      <c r="A680" s="120"/>
      <c r="B680" s="111"/>
      <c r="C680" s="90"/>
      <c r="D680" s="90"/>
      <c r="E680" s="23"/>
      <c r="F680" s="305"/>
      <c r="G680" s="305"/>
      <c r="H680" s="305"/>
      <c r="I680" s="305"/>
      <c r="J680" s="305"/>
      <c r="K680" s="305"/>
      <c r="L680" s="305"/>
      <c r="M680" s="305"/>
      <c r="N680" s="305"/>
      <c r="O680" s="305"/>
      <c r="P680" s="305"/>
      <c r="Q680" s="305"/>
      <c r="R680" s="305"/>
      <c r="S680" s="305"/>
      <c r="T680" s="305"/>
      <c r="U680" s="305"/>
      <c r="V680" s="305"/>
      <c r="W680" s="305"/>
      <c r="X680" s="305"/>
      <c r="Y680" s="305"/>
      <c r="Z680" s="305"/>
      <c r="AA680" s="305"/>
      <c r="AB680" s="305"/>
      <c r="AC680" s="305"/>
      <c r="AD680" s="305"/>
      <c r="AE680" s="305"/>
      <c r="AF680" s="305"/>
      <c r="AG680" s="305"/>
      <c r="AH680" s="305"/>
      <c r="AI680" s="305"/>
    </row>
    <row r="681" spans="1:35" s="24" customFormat="1" ht="15">
      <c r="A681" s="120"/>
      <c r="B681" s="111"/>
      <c r="C681" s="90"/>
      <c r="D681" s="90"/>
      <c r="E681" s="23"/>
      <c r="F681" s="305"/>
      <c r="G681" s="305"/>
      <c r="H681" s="305"/>
      <c r="I681" s="305"/>
      <c r="J681" s="305"/>
      <c r="K681" s="305"/>
      <c r="L681" s="305"/>
      <c r="M681" s="305"/>
      <c r="N681" s="305"/>
      <c r="O681" s="305"/>
      <c r="P681" s="305"/>
      <c r="Q681" s="305"/>
      <c r="R681" s="305"/>
      <c r="S681" s="305"/>
      <c r="T681" s="305"/>
      <c r="U681" s="305"/>
      <c r="V681" s="305"/>
      <c r="W681" s="305"/>
      <c r="X681" s="305"/>
      <c r="Y681" s="305"/>
      <c r="Z681" s="305"/>
      <c r="AA681" s="305"/>
      <c r="AB681" s="305"/>
      <c r="AC681" s="305"/>
      <c r="AD681" s="305"/>
      <c r="AE681" s="305"/>
      <c r="AF681" s="305"/>
      <c r="AG681" s="305"/>
      <c r="AH681" s="305"/>
      <c r="AI681" s="305"/>
    </row>
    <row r="682" spans="1:35" s="24" customFormat="1" ht="15">
      <c r="A682" s="120"/>
      <c r="B682" s="111"/>
      <c r="C682" s="90"/>
      <c r="D682" s="90"/>
      <c r="E682" s="23"/>
      <c r="F682" s="305"/>
      <c r="G682" s="305"/>
      <c r="H682" s="305"/>
      <c r="I682" s="305"/>
      <c r="J682" s="305"/>
      <c r="K682" s="305"/>
      <c r="L682" s="305"/>
      <c r="M682" s="305"/>
      <c r="N682" s="305"/>
      <c r="O682" s="305"/>
      <c r="P682" s="305"/>
      <c r="Q682" s="305"/>
      <c r="R682" s="305"/>
      <c r="S682" s="305"/>
      <c r="T682" s="305"/>
      <c r="U682" s="305"/>
      <c r="V682" s="305"/>
      <c r="W682" s="305"/>
      <c r="X682" s="305"/>
      <c r="Y682" s="305"/>
      <c r="Z682" s="305"/>
      <c r="AA682" s="305"/>
      <c r="AB682" s="305"/>
      <c r="AC682" s="305"/>
      <c r="AD682" s="305"/>
      <c r="AE682" s="305"/>
      <c r="AF682" s="305"/>
      <c r="AG682" s="305"/>
      <c r="AH682" s="305"/>
      <c r="AI682" s="305"/>
    </row>
    <row r="683" spans="1:35" s="24" customFormat="1" ht="15">
      <c r="A683" s="120"/>
      <c r="B683" s="111"/>
      <c r="C683" s="90"/>
      <c r="D683" s="90"/>
      <c r="E683" s="23"/>
      <c r="F683" s="305"/>
      <c r="G683" s="305"/>
      <c r="H683" s="305"/>
      <c r="I683" s="305"/>
      <c r="J683" s="305"/>
      <c r="K683" s="305"/>
      <c r="L683" s="305"/>
      <c r="M683" s="305"/>
      <c r="N683" s="305"/>
      <c r="O683" s="305"/>
      <c r="P683" s="305"/>
      <c r="Q683" s="305"/>
      <c r="R683" s="305"/>
      <c r="S683" s="305"/>
      <c r="T683" s="305"/>
      <c r="U683" s="305"/>
      <c r="V683" s="305"/>
      <c r="W683" s="305"/>
      <c r="X683" s="305"/>
      <c r="Y683" s="305"/>
      <c r="Z683" s="305"/>
      <c r="AA683" s="305"/>
      <c r="AB683" s="305"/>
      <c r="AC683" s="305"/>
      <c r="AD683" s="305"/>
      <c r="AE683" s="305"/>
      <c r="AF683" s="305"/>
      <c r="AG683" s="305"/>
      <c r="AH683" s="305"/>
      <c r="AI683" s="305"/>
    </row>
    <row r="684" spans="1:35" s="24" customFormat="1" ht="15">
      <c r="A684" s="120"/>
      <c r="B684" s="111"/>
      <c r="C684" s="90"/>
      <c r="D684" s="90"/>
      <c r="E684" s="23"/>
      <c r="F684" s="305"/>
      <c r="G684" s="305"/>
      <c r="H684" s="305"/>
      <c r="I684" s="305"/>
      <c r="J684" s="305"/>
      <c r="K684" s="305"/>
      <c r="L684" s="305"/>
      <c r="M684" s="305"/>
      <c r="N684" s="305"/>
      <c r="O684" s="305"/>
      <c r="P684" s="305"/>
      <c r="Q684" s="305"/>
      <c r="R684" s="305"/>
      <c r="S684" s="305"/>
      <c r="T684" s="305"/>
      <c r="U684" s="305"/>
      <c r="V684" s="305"/>
      <c r="W684" s="305"/>
      <c r="X684" s="305"/>
      <c r="Y684" s="305"/>
      <c r="Z684" s="305"/>
      <c r="AA684" s="305"/>
      <c r="AB684" s="305"/>
      <c r="AC684" s="305"/>
      <c r="AD684" s="305"/>
      <c r="AE684" s="305"/>
      <c r="AF684" s="305"/>
      <c r="AG684" s="305"/>
      <c r="AH684" s="305"/>
      <c r="AI684" s="305"/>
    </row>
    <row r="685" spans="1:35" s="24" customFormat="1" ht="15">
      <c r="A685" s="120"/>
      <c r="B685" s="111"/>
      <c r="C685" s="90"/>
      <c r="D685" s="90"/>
      <c r="E685" s="23"/>
      <c r="F685" s="305"/>
      <c r="G685" s="305"/>
      <c r="H685" s="305"/>
      <c r="I685" s="305"/>
      <c r="J685" s="305"/>
      <c r="K685" s="305"/>
      <c r="L685" s="305"/>
      <c r="M685" s="305"/>
      <c r="N685" s="305"/>
      <c r="O685" s="305"/>
      <c r="P685" s="305"/>
      <c r="Q685" s="305"/>
      <c r="R685" s="305"/>
      <c r="S685" s="305"/>
      <c r="T685" s="305"/>
      <c r="U685" s="305"/>
      <c r="V685" s="305"/>
      <c r="W685" s="305"/>
      <c r="X685" s="305"/>
      <c r="Y685" s="305"/>
      <c r="Z685" s="305"/>
      <c r="AA685" s="305"/>
      <c r="AB685" s="305"/>
      <c r="AC685" s="305"/>
      <c r="AD685" s="305"/>
      <c r="AE685" s="305"/>
      <c r="AF685" s="305"/>
      <c r="AG685" s="305"/>
      <c r="AH685" s="305"/>
      <c r="AI685" s="305"/>
    </row>
    <row r="686" spans="1:35" s="24" customFormat="1" ht="15">
      <c r="A686" s="120"/>
      <c r="B686" s="111"/>
      <c r="C686" s="90"/>
      <c r="D686" s="90"/>
      <c r="E686" s="23"/>
      <c r="F686" s="305"/>
      <c r="G686" s="305"/>
      <c r="H686" s="305"/>
      <c r="I686" s="305"/>
      <c r="J686" s="305"/>
      <c r="K686" s="305"/>
      <c r="L686" s="305"/>
      <c r="M686" s="305"/>
      <c r="N686" s="305"/>
      <c r="O686" s="305"/>
      <c r="P686" s="305"/>
      <c r="Q686" s="305"/>
      <c r="R686" s="305"/>
      <c r="S686" s="305"/>
      <c r="T686" s="305"/>
      <c r="U686" s="305"/>
      <c r="V686" s="305"/>
      <c r="W686" s="305"/>
      <c r="X686" s="305"/>
      <c r="Y686" s="305"/>
      <c r="Z686" s="305"/>
      <c r="AA686" s="305"/>
      <c r="AB686" s="305"/>
      <c r="AC686" s="305"/>
      <c r="AD686" s="305"/>
      <c r="AE686" s="305"/>
      <c r="AF686" s="305"/>
      <c r="AG686" s="305"/>
      <c r="AH686" s="305"/>
      <c r="AI686" s="305"/>
    </row>
    <row r="687" spans="1:35" s="24" customFormat="1" ht="15">
      <c r="A687" s="120"/>
      <c r="B687" s="111"/>
      <c r="C687" s="90"/>
      <c r="D687" s="90"/>
      <c r="E687" s="23"/>
      <c r="F687" s="305"/>
      <c r="G687" s="305"/>
      <c r="H687" s="305"/>
      <c r="I687" s="305"/>
      <c r="J687" s="305"/>
      <c r="K687" s="305"/>
      <c r="L687" s="305"/>
      <c r="M687" s="305"/>
      <c r="N687" s="305"/>
      <c r="O687" s="305"/>
      <c r="P687" s="305"/>
      <c r="Q687" s="305"/>
      <c r="R687" s="305"/>
      <c r="S687" s="305"/>
      <c r="T687" s="305"/>
      <c r="U687" s="305"/>
      <c r="V687" s="305"/>
      <c r="W687" s="305"/>
      <c r="X687" s="305"/>
      <c r="Y687" s="305"/>
      <c r="Z687" s="305"/>
      <c r="AA687" s="305"/>
      <c r="AB687" s="305"/>
      <c r="AC687" s="305"/>
      <c r="AD687" s="305"/>
      <c r="AE687" s="305"/>
      <c r="AF687" s="305"/>
      <c r="AG687" s="305"/>
      <c r="AH687" s="305"/>
      <c r="AI687" s="305"/>
    </row>
    <row r="688" spans="1:35" s="24" customFormat="1" ht="15">
      <c r="A688" s="120"/>
      <c r="B688" s="111"/>
      <c r="C688" s="90"/>
      <c r="D688" s="90"/>
      <c r="E688" s="23"/>
      <c r="F688" s="305"/>
      <c r="G688" s="305"/>
      <c r="H688" s="305"/>
      <c r="I688" s="305"/>
      <c r="J688" s="305"/>
      <c r="K688" s="305"/>
      <c r="L688" s="305"/>
      <c r="M688" s="305"/>
      <c r="N688" s="305"/>
      <c r="O688" s="305"/>
      <c r="P688" s="305"/>
      <c r="Q688" s="305"/>
      <c r="R688" s="305"/>
      <c r="S688" s="305"/>
      <c r="T688" s="305"/>
      <c r="U688" s="305"/>
      <c r="V688" s="305"/>
      <c r="W688" s="305"/>
      <c r="X688" s="305"/>
      <c r="Y688" s="305"/>
      <c r="Z688" s="305"/>
      <c r="AA688" s="305"/>
      <c r="AB688" s="305"/>
      <c r="AC688" s="305"/>
      <c r="AD688" s="305"/>
      <c r="AE688" s="305"/>
      <c r="AF688" s="305"/>
      <c r="AG688" s="305"/>
      <c r="AH688" s="305"/>
      <c r="AI688" s="305"/>
    </row>
    <row r="689" spans="1:35" s="24" customFormat="1" ht="15">
      <c r="A689" s="120"/>
      <c r="B689" s="111"/>
      <c r="C689" s="90"/>
      <c r="D689" s="90"/>
      <c r="E689" s="23"/>
      <c r="F689" s="305"/>
      <c r="G689" s="305"/>
      <c r="H689" s="305"/>
      <c r="I689" s="305"/>
      <c r="J689" s="305"/>
      <c r="K689" s="305"/>
      <c r="L689" s="305"/>
      <c r="M689" s="305"/>
      <c r="N689" s="305"/>
      <c r="O689" s="305"/>
      <c r="P689" s="305"/>
      <c r="Q689" s="305"/>
      <c r="R689" s="305"/>
      <c r="S689" s="305"/>
      <c r="T689" s="305"/>
      <c r="U689" s="305"/>
      <c r="V689" s="305"/>
      <c r="W689" s="305"/>
      <c r="X689" s="305"/>
      <c r="Y689" s="305"/>
      <c r="Z689" s="305"/>
      <c r="AA689" s="305"/>
      <c r="AB689" s="305"/>
      <c r="AC689" s="305"/>
      <c r="AD689" s="305"/>
      <c r="AE689" s="305"/>
      <c r="AF689" s="305"/>
      <c r="AG689" s="305"/>
      <c r="AH689" s="305"/>
      <c r="AI689" s="305"/>
    </row>
    <row r="690" spans="1:35" s="24" customFormat="1" ht="15">
      <c r="A690" s="120"/>
      <c r="B690" s="111"/>
      <c r="C690" s="90"/>
      <c r="D690" s="90"/>
      <c r="E690" s="23"/>
      <c r="F690" s="305"/>
      <c r="G690" s="305"/>
      <c r="H690" s="305"/>
      <c r="I690" s="305"/>
      <c r="J690" s="305"/>
      <c r="K690" s="305"/>
      <c r="L690" s="305"/>
      <c r="M690" s="305"/>
      <c r="N690" s="305"/>
      <c r="O690" s="305"/>
      <c r="P690" s="305"/>
      <c r="Q690" s="305"/>
      <c r="R690" s="305"/>
      <c r="S690" s="305"/>
      <c r="T690" s="305"/>
      <c r="U690" s="305"/>
      <c r="V690" s="305"/>
      <c r="W690" s="305"/>
      <c r="X690" s="305"/>
      <c r="Y690" s="305"/>
      <c r="Z690" s="305"/>
      <c r="AA690" s="305"/>
      <c r="AB690" s="305"/>
      <c r="AC690" s="305"/>
      <c r="AD690" s="305"/>
      <c r="AE690" s="305"/>
      <c r="AF690" s="305"/>
      <c r="AG690" s="305"/>
      <c r="AH690" s="305"/>
      <c r="AI690" s="305"/>
    </row>
    <row r="691" spans="1:35" s="24" customFormat="1" ht="15">
      <c r="A691" s="120"/>
      <c r="B691" s="111"/>
      <c r="C691" s="90"/>
      <c r="D691" s="90"/>
      <c r="E691" s="23"/>
      <c r="F691" s="305"/>
      <c r="G691" s="305"/>
      <c r="H691" s="305"/>
      <c r="I691" s="305"/>
      <c r="J691" s="305"/>
      <c r="K691" s="305"/>
      <c r="L691" s="305"/>
      <c r="M691" s="305"/>
      <c r="N691" s="305"/>
      <c r="O691" s="305"/>
      <c r="P691" s="305"/>
      <c r="Q691" s="305"/>
      <c r="R691" s="305"/>
      <c r="S691" s="305"/>
      <c r="T691" s="305"/>
      <c r="U691" s="305"/>
      <c r="V691" s="305"/>
      <c r="W691" s="305"/>
      <c r="X691" s="305"/>
      <c r="Y691" s="305"/>
      <c r="Z691" s="305"/>
      <c r="AA691" s="305"/>
      <c r="AB691" s="305"/>
      <c r="AC691" s="305"/>
      <c r="AD691" s="305"/>
      <c r="AE691" s="305"/>
      <c r="AF691" s="305"/>
      <c r="AG691" s="305"/>
      <c r="AH691" s="305"/>
      <c r="AI691" s="305"/>
    </row>
    <row r="692" spans="1:35" s="24" customFormat="1" ht="15">
      <c r="A692" s="120"/>
      <c r="B692" s="111"/>
      <c r="C692" s="90"/>
      <c r="D692" s="90"/>
      <c r="E692" s="23"/>
      <c r="F692" s="305"/>
      <c r="G692" s="305"/>
      <c r="H692" s="305"/>
      <c r="I692" s="305"/>
      <c r="J692" s="305"/>
      <c r="K692" s="305"/>
      <c r="L692" s="305"/>
      <c r="M692" s="305"/>
      <c r="N692" s="305"/>
      <c r="O692" s="305"/>
      <c r="P692" s="305"/>
      <c r="Q692" s="305"/>
      <c r="R692" s="305"/>
      <c r="S692" s="305"/>
      <c r="T692" s="305"/>
      <c r="U692" s="305"/>
      <c r="V692" s="305"/>
      <c r="W692" s="305"/>
      <c r="X692" s="305"/>
      <c r="Y692" s="305"/>
      <c r="Z692" s="305"/>
      <c r="AA692" s="305"/>
      <c r="AB692" s="305"/>
      <c r="AC692" s="305"/>
      <c r="AD692" s="305"/>
      <c r="AE692" s="305"/>
      <c r="AF692" s="305"/>
      <c r="AG692" s="305"/>
      <c r="AH692" s="305"/>
      <c r="AI692" s="305"/>
    </row>
    <row r="693" spans="1:35" s="24" customFormat="1" ht="15">
      <c r="A693" s="120"/>
      <c r="B693" s="111"/>
      <c r="C693" s="90"/>
      <c r="D693" s="90"/>
      <c r="E693" s="23"/>
      <c r="F693" s="305"/>
      <c r="G693" s="305"/>
      <c r="H693" s="305"/>
      <c r="I693" s="305"/>
      <c r="J693" s="305"/>
      <c r="K693" s="305"/>
      <c r="L693" s="305"/>
      <c r="M693" s="305"/>
      <c r="N693" s="305"/>
      <c r="O693" s="305"/>
      <c r="P693" s="305"/>
      <c r="Q693" s="305"/>
      <c r="R693" s="305"/>
      <c r="S693" s="305"/>
      <c r="T693" s="305"/>
      <c r="U693" s="305"/>
      <c r="V693" s="305"/>
      <c r="W693" s="305"/>
      <c r="X693" s="305"/>
      <c r="Y693" s="305"/>
      <c r="Z693" s="305"/>
      <c r="AA693" s="305"/>
      <c r="AB693" s="305"/>
      <c r="AC693" s="305"/>
      <c r="AD693" s="305"/>
      <c r="AE693" s="305"/>
      <c r="AF693" s="305"/>
      <c r="AG693" s="305"/>
      <c r="AH693" s="305"/>
      <c r="AI693" s="305"/>
    </row>
    <row r="694" spans="1:35" s="24" customFormat="1" ht="15">
      <c r="A694" s="120"/>
      <c r="B694" s="111"/>
      <c r="C694" s="90"/>
      <c r="D694" s="90"/>
      <c r="E694" s="23"/>
      <c r="F694" s="305"/>
      <c r="G694" s="305"/>
      <c r="H694" s="305"/>
      <c r="I694" s="305"/>
      <c r="J694" s="305"/>
      <c r="K694" s="305"/>
      <c r="L694" s="305"/>
      <c r="M694" s="305"/>
      <c r="N694" s="305"/>
      <c r="O694" s="305"/>
      <c r="P694" s="305"/>
      <c r="Q694" s="305"/>
      <c r="R694" s="305"/>
      <c r="S694" s="305"/>
      <c r="T694" s="305"/>
      <c r="U694" s="305"/>
      <c r="V694" s="305"/>
      <c r="W694" s="305"/>
      <c r="X694" s="305"/>
      <c r="Y694" s="305"/>
      <c r="Z694" s="305"/>
      <c r="AA694" s="305"/>
      <c r="AB694" s="305"/>
      <c r="AC694" s="305"/>
      <c r="AD694" s="305"/>
      <c r="AE694" s="305"/>
      <c r="AF694" s="305"/>
      <c r="AG694" s="305"/>
      <c r="AH694" s="305"/>
      <c r="AI694" s="305"/>
    </row>
    <row r="695" spans="1:35" s="24" customFormat="1" ht="15">
      <c r="A695" s="120"/>
      <c r="B695" s="111"/>
      <c r="C695" s="90"/>
      <c r="D695" s="90"/>
      <c r="E695" s="23"/>
      <c r="F695" s="305"/>
      <c r="G695" s="305"/>
      <c r="H695" s="305"/>
      <c r="I695" s="305"/>
      <c r="J695" s="305"/>
      <c r="K695" s="305"/>
      <c r="L695" s="305"/>
      <c r="M695" s="305"/>
      <c r="N695" s="305"/>
      <c r="O695" s="305"/>
      <c r="P695" s="305"/>
      <c r="Q695" s="305"/>
      <c r="R695" s="305"/>
      <c r="S695" s="305"/>
      <c r="T695" s="305"/>
      <c r="U695" s="305"/>
      <c r="V695" s="305"/>
      <c r="W695" s="305"/>
      <c r="X695" s="305"/>
      <c r="Y695" s="305"/>
      <c r="Z695" s="305"/>
      <c r="AA695" s="305"/>
      <c r="AB695" s="305"/>
      <c r="AC695" s="305"/>
      <c r="AD695" s="305"/>
      <c r="AE695" s="305"/>
      <c r="AF695" s="305"/>
      <c r="AG695" s="305"/>
      <c r="AH695" s="305"/>
      <c r="AI695" s="305"/>
    </row>
    <row r="696" spans="1:35" s="24" customFormat="1" ht="15">
      <c r="A696" s="120"/>
      <c r="B696" s="111"/>
      <c r="C696" s="90"/>
      <c r="D696" s="90"/>
      <c r="E696" s="23"/>
      <c r="F696" s="305"/>
      <c r="G696" s="305"/>
      <c r="H696" s="305"/>
      <c r="I696" s="305"/>
      <c r="J696" s="305"/>
      <c r="K696" s="305"/>
      <c r="L696" s="305"/>
      <c r="M696" s="305"/>
      <c r="N696" s="305"/>
      <c r="O696" s="305"/>
      <c r="P696" s="305"/>
      <c r="Q696" s="305"/>
      <c r="R696" s="305"/>
      <c r="S696" s="305"/>
      <c r="T696" s="305"/>
      <c r="U696" s="305"/>
      <c r="V696" s="305"/>
      <c r="W696" s="305"/>
      <c r="X696" s="305"/>
      <c r="Y696" s="305"/>
      <c r="Z696" s="305"/>
      <c r="AA696" s="305"/>
      <c r="AB696" s="305"/>
      <c r="AC696" s="305"/>
      <c r="AD696" s="305"/>
      <c r="AE696" s="305"/>
      <c r="AF696" s="305"/>
      <c r="AG696" s="305"/>
      <c r="AH696" s="305"/>
      <c r="AI696" s="305"/>
    </row>
    <row r="697" spans="1:35" s="24" customFormat="1" ht="15">
      <c r="A697" s="120"/>
      <c r="B697" s="111"/>
      <c r="C697" s="90"/>
      <c r="D697" s="90"/>
      <c r="E697" s="23"/>
      <c r="F697" s="305"/>
      <c r="G697" s="305"/>
      <c r="H697" s="305"/>
      <c r="I697" s="305"/>
      <c r="J697" s="305"/>
      <c r="K697" s="305"/>
      <c r="L697" s="305"/>
      <c r="M697" s="305"/>
      <c r="N697" s="305"/>
      <c r="O697" s="305"/>
      <c r="P697" s="305"/>
      <c r="Q697" s="305"/>
      <c r="R697" s="305"/>
      <c r="S697" s="305"/>
      <c r="T697" s="305"/>
      <c r="U697" s="305"/>
      <c r="V697" s="305"/>
      <c r="W697" s="305"/>
      <c r="X697" s="305"/>
      <c r="Y697" s="305"/>
      <c r="Z697" s="305"/>
      <c r="AA697" s="305"/>
      <c r="AB697" s="305"/>
      <c r="AC697" s="305"/>
      <c r="AD697" s="305"/>
      <c r="AE697" s="305"/>
      <c r="AF697" s="305"/>
      <c r="AG697" s="305"/>
      <c r="AH697" s="305"/>
      <c r="AI697" s="305"/>
    </row>
    <row r="698" spans="1:35" s="24" customFormat="1" ht="15">
      <c r="A698" s="120"/>
      <c r="B698" s="111"/>
      <c r="C698" s="90"/>
      <c r="D698" s="90"/>
      <c r="E698" s="23"/>
      <c r="F698" s="305"/>
      <c r="G698" s="305"/>
      <c r="H698" s="305"/>
      <c r="I698" s="305"/>
      <c r="J698" s="305"/>
      <c r="K698" s="305"/>
      <c r="L698" s="305"/>
      <c r="M698" s="305"/>
      <c r="N698" s="305"/>
      <c r="O698" s="305"/>
      <c r="P698" s="305"/>
      <c r="Q698" s="305"/>
      <c r="R698" s="305"/>
      <c r="S698" s="305"/>
      <c r="T698" s="305"/>
      <c r="U698" s="305"/>
      <c r="V698" s="305"/>
      <c r="W698" s="305"/>
      <c r="X698" s="305"/>
      <c r="Y698" s="305"/>
      <c r="Z698" s="305"/>
      <c r="AA698" s="305"/>
      <c r="AB698" s="305"/>
      <c r="AC698" s="305"/>
      <c r="AD698" s="305"/>
      <c r="AE698" s="305"/>
      <c r="AF698" s="305"/>
      <c r="AG698" s="305"/>
      <c r="AH698" s="305"/>
      <c r="AI698" s="305"/>
    </row>
    <row r="699" spans="1:35" s="24" customFormat="1" ht="15">
      <c r="A699" s="120"/>
      <c r="B699" s="111"/>
      <c r="C699" s="90"/>
      <c r="D699" s="90"/>
      <c r="E699" s="23"/>
      <c r="F699" s="305"/>
      <c r="G699" s="305"/>
      <c r="H699" s="305"/>
      <c r="I699" s="305"/>
      <c r="J699" s="305"/>
      <c r="K699" s="305"/>
      <c r="L699" s="305"/>
      <c r="M699" s="305"/>
      <c r="N699" s="305"/>
      <c r="O699" s="305"/>
      <c r="P699" s="305"/>
      <c r="Q699" s="305"/>
      <c r="R699" s="305"/>
      <c r="S699" s="305"/>
      <c r="T699" s="305"/>
      <c r="U699" s="305"/>
      <c r="V699" s="305"/>
      <c r="W699" s="305"/>
      <c r="X699" s="305"/>
      <c r="Y699" s="305"/>
      <c r="Z699" s="305"/>
      <c r="AA699" s="305"/>
      <c r="AB699" s="305"/>
      <c r="AC699" s="305"/>
      <c r="AD699" s="305"/>
      <c r="AE699" s="305"/>
      <c r="AF699" s="305"/>
      <c r="AG699" s="305"/>
      <c r="AH699" s="305"/>
      <c r="AI699" s="305"/>
    </row>
    <row r="700" spans="1:35" s="24" customFormat="1" ht="15">
      <c r="A700" s="120"/>
      <c r="B700" s="111"/>
      <c r="C700" s="90"/>
      <c r="D700" s="90"/>
      <c r="E700" s="23"/>
      <c r="F700" s="305"/>
      <c r="G700" s="305"/>
      <c r="H700" s="305"/>
      <c r="I700" s="305"/>
      <c r="J700" s="305"/>
      <c r="K700" s="305"/>
      <c r="L700" s="305"/>
      <c r="M700" s="305"/>
      <c r="N700" s="305"/>
      <c r="O700" s="305"/>
      <c r="P700" s="305"/>
      <c r="Q700" s="305"/>
      <c r="R700" s="305"/>
      <c r="S700" s="305"/>
      <c r="T700" s="305"/>
      <c r="U700" s="305"/>
      <c r="V700" s="305"/>
      <c r="W700" s="305"/>
      <c r="X700" s="305"/>
      <c r="Y700" s="305"/>
      <c r="Z700" s="305"/>
      <c r="AA700" s="305"/>
      <c r="AB700" s="305"/>
      <c r="AC700" s="305"/>
      <c r="AD700" s="305"/>
      <c r="AE700" s="305"/>
      <c r="AF700" s="305"/>
      <c r="AG700" s="305"/>
      <c r="AH700" s="305"/>
      <c r="AI700" s="305"/>
    </row>
    <row r="701" spans="1:35" s="24" customFormat="1" ht="15">
      <c r="A701" s="120"/>
      <c r="B701" s="111"/>
      <c r="C701" s="90"/>
      <c r="D701" s="90"/>
      <c r="E701" s="23"/>
      <c r="F701" s="305"/>
      <c r="G701" s="305"/>
      <c r="H701" s="305"/>
      <c r="I701" s="305"/>
      <c r="J701" s="305"/>
      <c r="K701" s="305"/>
      <c r="L701" s="305"/>
      <c r="M701" s="305"/>
      <c r="N701" s="305"/>
      <c r="O701" s="305"/>
      <c r="P701" s="305"/>
      <c r="Q701" s="305"/>
      <c r="R701" s="305"/>
      <c r="S701" s="305"/>
      <c r="T701" s="305"/>
      <c r="U701" s="305"/>
      <c r="V701" s="305"/>
      <c r="W701" s="305"/>
      <c r="X701" s="305"/>
      <c r="Y701" s="305"/>
      <c r="Z701" s="305"/>
      <c r="AA701" s="305"/>
      <c r="AB701" s="305"/>
      <c r="AC701" s="305"/>
      <c r="AD701" s="305"/>
      <c r="AE701" s="305"/>
      <c r="AF701" s="305"/>
      <c r="AG701" s="305"/>
      <c r="AH701" s="305"/>
      <c r="AI701" s="305"/>
    </row>
    <row r="702" spans="1:35" s="24" customFormat="1" ht="15">
      <c r="A702" s="120"/>
      <c r="B702" s="111"/>
      <c r="C702" s="90"/>
      <c r="D702" s="90"/>
      <c r="E702" s="23"/>
      <c r="F702" s="305"/>
      <c r="G702" s="305"/>
      <c r="H702" s="305"/>
      <c r="I702" s="305"/>
      <c r="J702" s="305"/>
      <c r="K702" s="305"/>
      <c r="L702" s="305"/>
      <c r="M702" s="305"/>
      <c r="N702" s="305"/>
      <c r="O702" s="305"/>
      <c r="P702" s="305"/>
      <c r="Q702" s="305"/>
      <c r="R702" s="305"/>
      <c r="S702" s="305"/>
      <c r="T702" s="305"/>
      <c r="U702" s="305"/>
      <c r="V702" s="305"/>
      <c r="W702" s="305"/>
      <c r="X702" s="305"/>
      <c r="Y702" s="305"/>
      <c r="Z702" s="305"/>
      <c r="AA702" s="305"/>
      <c r="AB702" s="305"/>
      <c r="AC702" s="305"/>
      <c r="AD702" s="305"/>
      <c r="AE702" s="305"/>
      <c r="AF702" s="305"/>
      <c r="AG702" s="305"/>
      <c r="AH702" s="305"/>
      <c r="AI702" s="305"/>
    </row>
    <row r="703" spans="1:35" s="24" customFormat="1" ht="15">
      <c r="A703" s="120"/>
      <c r="B703" s="111"/>
      <c r="C703" s="90"/>
      <c r="D703" s="90"/>
      <c r="E703" s="23"/>
      <c r="F703" s="305"/>
      <c r="G703" s="305"/>
      <c r="H703" s="305"/>
      <c r="I703" s="305"/>
      <c r="J703" s="305"/>
      <c r="K703" s="305"/>
      <c r="L703" s="305"/>
      <c r="M703" s="305"/>
      <c r="N703" s="305"/>
      <c r="O703" s="305"/>
      <c r="P703" s="305"/>
      <c r="Q703" s="305"/>
      <c r="R703" s="305"/>
      <c r="S703" s="305"/>
      <c r="T703" s="305"/>
      <c r="U703" s="305"/>
      <c r="V703" s="305"/>
      <c r="W703" s="305"/>
      <c r="X703" s="305"/>
      <c r="Y703" s="305"/>
      <c r="Z703" s="305"/>
      <c r="AA703" s="305"/>
      <c r="AB703" s="305"/>
      <c r="AC703" s="305"/>
      <c r="AD703" s="305"/>
      <c r="AE703" s="305"/>
      <c r="AF703" s="305"/>
      <c r="AG703" s="305"/>
      <c r="AH703" s="305"/>
      <c r="AI703" s="305"/>
    </row>
    <row r="704" spans="1:35" s="24" customFormat="1" ht="15">
      <c r="A704" s="120"/>
      <c r="B704" s="111"/>
      <c r="C704" s="90"/>
      <c r="D704" s="90"/>
      <c r="E704" s="23"/>
      <c r="F704" s="305"/>
      <c r="G704" s="305"/>
      <c r="H704" s="305"/>
      <c r="I704" s="305"/>
      <c r="J704" s="305"/>
      <c r="K704" s="305"/>
      <c r="L704" s="305"/>
      <c r="M704" s="305"/>
      <c r="N704" s="305"/>
      <c r="O704" s="305"/>
      <c r="P704" s="305"/>
      <c r="Q704" s="305"/>
      <c r="R704" s="305"/>
      <c r="S704" s="305"/>
      <c r="T704" s="305"/>
      <c r="U704" s="305"/>
      <c r="V704" s="305"/>
      <c r="W704" s="305"/>
      <c r="X704" s="305"/>
      <c r="Y704" s="305"/>
      <c r="Z704" s="305"/>
      <c r="AA704" s="305"/>
      <c r="AB704" s="305"/>
      <c r="AC704" s="305"/>
      <c r="AD704" s="305"/>
      <c r="AE704" s="305"/>
      <c r="AF704" s="305"/>
      <c r="AG704" s="305"/>
      <c r="AH704" s="305"/>
      <c r="AI704" s="305"/>
    </row>
    <row r="705" spans="1:35" s="24" customFormat="1" ht="15">
      <c r="A705" s="120"/>
      <c r="B705" s="111"/>
      <c r="C705" s="90"/>
      <c r="D705" s="90"/>
      <c r="E705" s="23"/>
      <c r="F705" s="305"/>
      <c r="G705" s="305"/>
      <c r="H705" s="305"/>
      <c r="I705" s="305"/>
      <c r="J705" s="305"/>
      <c r="K705" s="305"/>
      <c r="L705" s="305"/>
      <c r="M705" s="305"/>
      <c r="N705" s="305"/>
      <c r="O705" s="305"/>
      <c r="P705" s="305"/>
      <c r="Q705" s="305"/>
      <c r="R705" s="305"/>
      <c r="S705" s="305"/>
      <c r="T705" s="305"/>
      <c r="U705" s="305"/>
      <c r="V705" s="305"/>
      <c r="W705" s="305"/>
      <c r="X705" s="305"/>
      <c r="Y705" s="305"/>
      <c r="Z705" s="305"/>
      <c r="AA705" s="305"/>
      <c r="AB705" s="305"/>
      <c r="AC705" s="305"/>
      <c r="AD705" s="305"/>
      <c r="AE705" s="305"/>
      <c r="AF705" s="305"/>
      <c r="AG705" s="305"/>
      <c r="AH705" s="305"/>
      <c r="AI705" s="305"/>
    </row>
    <row r="706" spans="1:35" s="24" customFormat="1" ht="15">
      <c r="A706" s="120"/>
      <c r="B706" s="111"/>
      <c r="C706" s="90"/>
      <c r="D706" s="90"/>
      <c r="E706" s="23"/>
      <c r="F706" s="305"/>
      <c r="G706" s="305"/>
      <c r="H706" s="305"/>
      <c r="I706" s="305"/>
      <c r="J706" s="305"/>
      <c r="K706" s="305"/>
      <c r="L706" s="305"/>
      <c r="M706" s="305"/>
      <c r="N706" s="305"/>
      <c r="O706" s="305"/>
      <c r="P706" s="305"/>
      <c r="Q706" s="305"/>
      <c r="R706" s="305"/>
      <c r="S706" s="305"/>
      <c r="T706" s="305"/>
      <c r="U706" s="305"/>
      <c r="V706" s="305"/>
      <c r="W706" s="305"/>
      <c r="X706" s="305"/>
      <c r="Y706" s="305"/>
      <c r="Z706" s="305"/>
      <c r="AA706" s="305"/>
      <c r="AB706" s="305"/>
      <c r="AC706" s="305"/>
      <c r="AD706" s="305"/>
      <c r="AE706" s="305"/>
      <c r="AF706" s="305"/>
      <c r="AG706" s="305"/>
      <c r="AH706" s="305"/>
      <c r="AI706" s="305"/>
    </row>
    <row r="707" spans="1:35" s="24" customFormat="1" ht="15">
      <c r="A707" s="120"/>
      <c r="B707" s="111"/>
      <c r="C707" s="90"/>
      <c r="D707" s="90"/>
      <c r="E707" s="23"/>
      <c r="F707" s="305"/>
      <c r="G707" s="305"/>
      <c r="H707" s="305"/>
      <c r="I707" s="305"/>
      <c r="J707" s="305"/>
      <c r="K707" s="305"/>
      <c r="L707" s="305"/>
      <c r="M707" s="305"/>
      <c r="N707" s="305"/>
      <c r="O707" s="305"/>
      <c r="P707" s="305"/>
      <c r="Q707" s="305"/>
      <c r="R707" s="305"/>
      <c r="S707" s="305"/>
      <c r="T707" s="305"/>
      <c r="U707" s="305"/>
      <c r="V707" s="305"/>
      <c r="W707" s="305"/>
      <c r="X707" s="305"/>
      <c r="Y707" s="305"/>
      <c r="Z707" s="305"/>
      <c r="AA707" s="305"/>
      <c r="AB707" s="305"/>
      <c r="AC707" s="305"/>
      <c r="AD707" s="305"/>
      <c r="AE707" s="305"/>
      <c r="AF707" s="305"/>
      <c r="AG707" s="305"/>
      <c r="AH707" s="305"/>
      <c r="AI707" s="305"/>
    </row>
    <row r="708" spans="1:35" s="24" customFormat="1" ht="15">
      <c r="A708" s="120"/>
      <c r="B708" s="111"/>
      <c r="C708" s="90"/>
      <c r="D708" s="90"/>
      <c r="E708" s="23"/>
      <c r="F708" s="305"/>
      <c r="G708" s="305"/>
      <c r="H708" s="305"/>
      <c r="I708" s="305"/>
      <c r="J708" s="305"/>
      <c r="K708" s="305"/>
      <c r="L708" s="305"/>
      <c r="M708" s="305"/>
      <c r="N708" s="305"/>
      <c r="O708" s="305"/>
      <c r="P708" s="305"/>
      <c r="Q708" s="305"/>
      <c r="R708" s="305"/>
      <c r="S708" s="305"/>
      <c r="T708" s="305"/>
      <c r="U708" s="305"/>
      <c r="V708" s="305"/>
      <c r="W708" s="305"/>
      <c r="X708" s="305"/>
      <c r="Y708" s="305"/>
      <c r="Z708" s="305"/>
      <c r="AA708" s="305"/>
      <c r="AB708" s="305"/>
      <c r="AC708" s="305"/>
      <c r="AD708" s="305"/>
      <c r="AE708" s="305"/>
      <c r="AF708" s="305"/>
      <c r="AG708" s="305"/>
      <c r="AH708" s="305"/>
      <c r="AI708" s="305"/>
    </row>
    <row r="709" spans="1:35" s="24" customFormat="1" ht="15">
      <c r="A709" s="120"/>
      <c r="B709" s="111"/>
      <c r="C709" s="90"/>
      <c r="D709" s="90"/>
      <c r="E709" s="23"/>
      <c r="F709" s="305"/>
      <c r="G709" s="305"/>
      <c r="H709" s="305"/>
      <c r="I709" s="305"/>
      <c r="J709" s="305"/>
      <c r="K709" s="305"/>
      <c r="L709" s="305"/>
      <c r="M709" s="305"/>
      <c r="N709" s="305"/>
      <c r="O709" s="305"/>
      <c r="P709" s="305"/>
      <c r="Q709" s="305"/>
      <c r="R709" s="305"/>
      <c r="S709" s="305"/>
      <c r="T709" s="305"/>
      <c r="U709" s="305"/>
      <c r="V709" s="305"/>
      <c r="W709" s="305"/>
      <c r="X709" s="305"/>
      <c r="Y709" s="305"/>
      <c r="Z709" s="305"/>
      <c r="AA709" s="305"/>
      <c r="AB709" s="305"/>
      <c r="AC709" s="305"/>
      <c r="AD709" s="305"/>
      <c r="AE709" s="305"/>
      <c r="AF709" s="305"/>
      <c r="AG709" s="305"/>
      <c r="AH709" s="305"/>
      <c r="AI709" s="305"/>
    </row>
    <row r="710" spans="1:35" s="24" customFormat="1" ht="15">
      <c r="A710" s="120"/>
      <c r="B710" s="111"/>
      <c r="C710" s="90"/>
      <c r="D710" s="90"/>
      <c r="E710" s="23"/>
      <c r="F710" s="305"/>
      <c r="G710" s="305"/>
      <c r="H710" s="305"/>
      <c r="I710" s="305"/>
      <c r="J710" s="305"/>
      <c r="K710" s="305"/>
      <c r="L710" s="305"/>
      <c r="M710" s="305"/>
      <c r="N710" s="305"/>
      <c r="O710" s="305"/>
      <c r="P710" s="305"/>
      <c r="Q710" s="305"/>
      <c r="R710" s="305"/>
      <c r="S710" s="305"/>
      <c r="T710" s="305"/>
      <c r="U710" s="305"/>
      <c r="V710" s="305"/>
      <c r="W710" s="305"/>
      <c r="X710" s="305"/>
      <c r="Y710" s="305"/>
      <c r="Z710" s="305"/>
      <c r="AA710" s="305"/>
      <c r="AB710" s="305"/>
      <c r="AC710" s="305"/>
      <c r="AD710" s="305"/>
      <c r="AE710" s="305"/>
      <c r="AF710" s="305"/>
      <c r="AG710" s="305"/>
      <c r="AH710" s="305"/>
      <c r="AI710" s="305"/>
    </row>
    <row r="711" spans="1:35" s="24" customFormat="1" ht="15">
      <c r="A711" s="120"/>
      <c r="B711" s="111"/>
      <c r="C711" s="90"/>
      <c r="D711" s="90"/>
      <c r="E711" s="23"/>
      <c r="F711" s="305"/>
      <c r="G711" s="305"/>
      <c r="H711" s="305"/>
      <c r="I711" s="305"/>
      <c r="J711" s="305"/>
      <c r="K711" s="305"/>
      <c r="L711" s="305"/>
      <c r="M711" s="305"/>
      <c r="N711" s="305"/>
      <c r="O711" s="305"/>
      <c r="P711" s="305"/>
      <c r="Q711" s="305"/>
      <c r="R711" s="305"/>
      <c r="S711" s="305"/>
      <c r="T711" s="305"/>
      <c r="U711" s="305"/>
      <c r="V711" s="305"/>
      <c r="W711" s="305"/>
      <c r="X711" s="305"/>
      <c r="Y711" s="305"/>
      <c r="Z711" s="305"/>
      <c r="AA711" s="305"/>
      <c r="AB711" s="305"/>
      <c r="AC711" s="305"/>
      <c r="AD711" s="305"/>
      <c r="AE711" s="305"/>
      <c r="AF711" s="305"/>
      <c r="AG711" s="305"/>
      <c r="AH711" s="305"/>
      <c r="AI711" s="305"/>
    </row>
    <row r="712" spans="1:35" s="24" customFormat="1" ht="15">
      <c r="A712" s="120"/>
      <c r="B712" s="111"/>
      <c r="C712" s="90"/>
      <c r="D712" s="90"/>
      <c r="E712" s="23"/>
      <c r="F712" s="305"/>
      <c r="G712" s="305"/>
      <c r="H712" s="305"/>
      <c r="I712" s="305"/>
      <c r="J712" s="305"/>
      <c r="K712" s="305"/>
      <c r="L712" s="305"/>
      <c r="M712" s="305"/>
      <c r="N712" s="305"/>
      <c r="O712" s="305"/>
      <c r="P712" s="305"/>
      <c r="Q712" s="305"/>
      <c r="R712" s="305"/>
      <c r="S712" s="305"/>
      <c r="T712" s="305"/>
      <c r="U712" s="305"/>
      <c r="V712" s="305"/>
      <c r="W712" s="305"/>
      <c r="X712" s="305"/>
      <c r="Y712" s="305"/>
      <c r="Z712" s="305"/>
      <c r="AA712" s="305"/>
      <c r="AB712" s="305"/>
      <c r="AC712" s="305"/>
      <c r="AD712" s="305"/>
      <c r="AE712" s="305"/>
      <c r="AF712" s="305"/>
      <c r="AG712" s="305"/>
      <c r="AH712" s="305"/>
      <c r="AI712" s="305"/>
    </row>
    <row r="713" spans="1:35" s="24" customFormat="1" ht="15">
      <c r="A713" s="120"/>
      <c r="B713" s="111"/>
      <c r="C713" s="90"/>
      <c r="D713" s="90"/>
      <c r="E713" s="23"/>
      <c r="F713" s="305"/>
      <c r="G713" s="305"/>
      <c r="H713" s="305"/>
      <c r="I713" s="305"/>
      <c r="J713" s="305"/>
      <c r="K713" s="305"/>
      <c r="L713" s="305"/>
      <c r="M713" s="305"/>
      <c r="N713" s="305"/>
      <c r="O713" s="305"/>
      <c r="P713" s="305"/>
      <c r="Q713" s="305"/>
      <c r="R713" s="305"/>
      <c r="S713" s="305"/>
      <c r="T713" s="305"/>
      <c r="U713" s="305"/>
      <c r="V713" s="305"/>
      <c r="W713" s="305"/>
      <c r="X713" s="305"/>
      <c r="Y713" s="305"/>
      <c r="Z713" s="305"/>
      <c r="AA713" s="305"/>
      <c r="AB713" s="305"/>
      <c r="AC713" s="305"/>
      <c r="AD713" s="305"/>
      <c r="AE713" s="305"/>
      <c r="AF713" s="305"/>
      <c r="AG713" s="305"/>
      <c r="AH713" s="305"/>
      <c r="AI713" s="305"/>
    </row>
    <row r="714" spans="1:35" s="24" customFormat="1" ht="15">
      <c r="A714" s="120"/>
      <c r="B714" s="111"/>
      <c r="C714" s="90"/>
      <c r="D714" s="90"/>
      <c r="E714" s="23"/>
      <c r="F714" s="305"/>
      <c r="G714" s="305"/>
      <c r="H714" s="305"/>
      <c r="I714" s="305"/>
      <c r="J714" s="305"/>
      <c r="K714" s="305"/>
      <c r="L714" s="305"/>
      <c r="M714" s="305"/>
      <c r="N714" s="305"/>
      <c r="O714" s="305"/>
      <c r="P714" s="305"/>
      <c r="Q714" s="305"/>
      <c r="R714" s="305"/>
      <c r="S714" s="305"/>
      <c r="T714" s="305"/>
      <c r="U714" s="305"/>
      <c r="V714" s="305"/>
      <c r="W714" s="305"/>
      <c r="X714" s="305"/>
      <c r="Y714" s="305"/>
      <c r="Z714" s="305"/>
      <c r="AA714" s="305"/>
      <c r="AB714" s="305"/>
      <c r="AC714" s="305"/>
      <c r="AD714" s="305"/>
      <c r="AE714" s="305"/>
      <c r="AF714" s="305"/>
      <c r="AG714" s="305"/>
      <c r="AH714" s="305"/>
      <c r="AI714" s="305"/>
    </row>
    <row r="715" spans="1:35" s="24" customFormat="1" ht="15">
      <c r="A715" s="120"/>
      <c r="B715" s="111"/>
      <c r="C715" s="90"/>
      <c r="D715" s="90"/>
      <c r="E715" s="23"/>
      <c r="F715" s="305"/>
      <c r="G715" s="305"/>
      <c r="H715" s="305"/>
      <c r="I715" s="305"/>
      <c r="J715" s="305"/>
      <c r="K715" s="305"/>
      <c r="L715" s="305"/>
      <c r="M715" s="305"/>
      <c r="N715" s="305"/>
      <c r="O715" s="305"/>
      <c r="P715" s="305"/>
      <c r="Q715" s="305"/>
      <c r="R715" s="305"/>
      <c r="S715" s="305"/>
      <c r="T715" s="305"/>
      <c r="U715" s="305"/>
      <c r="V715" s="305"/>
      <c r="W715" s="305"/>
      <c r="X715" s="305"/>
      <c r="Y715" s="305"/>
      <c r="Z715" s="305"/>
      <c r="AA715" s="305"/>
      <c r="AB715" s="305"/>
      <c r="AC715" s="305"/>
      <c r="AD715" s="305"/>
      <c r="AE715" s="305"/>
      <c r="AF715" s="305"/>
      <c r="AG715" s="305"/>
      <c r="AH715" s="305"/>
      <c r="AI715" s="305"/>
    </row>
    <row r="716" spans="1:35" s="24" customFormat="1" ht="15">
      <c r="A716" s="120"/>
      <c r="B716" s="111"/>
      <c r="C716" s="90"/>
      <c r="D716" s="90"/>
      <c r="E716" s="23"/>
      <c r="F716" s="305"/>
      <c r="G716" s="305"/>
      <c r="H716" s="305"/>
      <c r="I716" s="305"/>
      <c r="J716" s="305"/>
      <c r="K716" s="305"/>
      <c r="L716" s="305"/>
      <c r="M716" s="305"/>
      <c r="N716" s="305"/>
      <c r="O716" s="305"/>
      <c r="P716" s="305"/>
      <c r="Q716" s="305"/>
      <c r="R716" s="305"/>
      <c r="S716" s="305"/>
      <c r="T716" s="305"/>
      <c r="U716" s="305"/>
      <c r="V716" s="305"/>
      <c r="W716" s="305"/>
      <c r="X716" s="305"/>
      <c r="Y716" s="305"/>
      <c r="Z716" s="305"/>
      <c r="AA716" s="305"/>
      <c r="AB716" s="305"/>
      <c r="AC716" s="305"/>
      <c r="AD716" s="305"/>
      <c r="AE716" s="305"/>
      <c r="AF716" s="305"/>
      <c r="AG716" s="305"/>
      <c r="AH716" s="305"/>
      <c r="AI716" s="305"/>
    </row>
    <row r="717" spans="1:35" s="24" customFormat="1" ht="15">
      <c r="A717" s="120"/>
      <c r="B717" s="111"/>
      <c r="C717" s="90"/>
      <c r="D717" s="90"/>
      <c r="E717" s="23"/>
      <c r="F717" s="305"/>
      <c r="G717" s="305"/>
      <c r="H717" s="305"/>
      <c r="I717" s="305"/>
      <c r="J717" s="305"/>
      <c r="K717" s="305"/>
      <c r="L717" s="305"/>
      <c r="M717" s="305"/>
      <c r="N717" s="305"/>
      <c r="O717" s="305"/>
      <c r="P717" s="305"/>
      <c r="Q717" s="305"/>
      <c r="R717" s="305"/>
      <c r="S717" s="305"/>
      <c r="T717" s="305"/>
      <c r="U717" s="305"/>
      <c r="V717" s="305"/>
      <c r="W717" s="305"/>
      <c r="X717" s="305"/>
      <c r="Y717" s="305"/>
      <c r="Z717" s="305"/>
      <c r="AA717" s="305"/>
      <c r="AB717" s="305"/>
      <c r="AC717" s="305"/>
      <c r="AD717" s="305"/>
      <c r="AE717" s="305"/>
      <c r="AF717" s="305"/>
      <c r="AG717" s="305"/>
      <c r="AH717" s="305"/>
      <c r="AI717" s="305"/>
    </row>
    <row r="718" spans="1:35" s="24" customFormat="1" ht="15">
      <c r="A718" s="120"/>
      <c r="B718" s="111"/>
      <c r="C718" s="90"/>
      <c r="D718" s="90"/>
      <c r="E718" s="23"/>
      <c r="F718" s="305"/>
      <c r="G718" s="305"/>
      <c r="H718" s="305"/>
      <c r="I718" s="305"/>
      <c r="J718" s="305"/>
      <c r="K718" s="305"/>
      <c r="L718" s="305"/>
      <c r="M718" s="305"/>
      <c r="N718" s="305"/>
      <c r="O718" s="305"/>
      <c r="P718" s="305"/>
      <c r="Q718" s="305"/>
      <c r="R718" s="305"/>
      <c r="S718" s="305"/>
      <c r="T718" s="305"/>
      <c r="U718" s="305"/>
      <c r="V718" s="305"/>
      <c r="W718" s="305"/>
      <c r="X718" s="305"/>
      <c r="Y718" s="305"/>
      <c r="Z718" s="305"/>
      <c r="AA718" s="305"/>
      <c r="AB718" s="305"/>
      <c r="AC718" s="305"/>
      <c r="AD718" s="305"/>
      <c r="AE718" s="305"/>
      <c r="AF718" s="305"/>
      <c r="AG718" s="305"/>
      <c r="AH718" s="305"/>
      <c r="AI718" s="305"/>
    </row>
    <row r="719" spans="1:35" s="24" customFormat="1" ht="15">
      <c r="A719" s="120"/>
      <c r="B719" s="111"/>
      <c r="C719" s="90"/>
      <c r="D719" s="90"/>
      <c r="E719" s="23"/>
      <c r="F719" s="305"/>
      <c r="G719" s="305"/>
      <c r="H719" s="305"/>
      <c r="I719" s="305"/>
      <c r="J719" s="305"/>
      <c r="K719" s="305"/>
      <c r="L719" s="305"/>
      <c r="M719" s="305"/>
      <c r="N719" s="305"/>
      <c r="O719" s="305"/>
      <c r="P719" s="305"/>
      <c r="Q719" s="305"/>
      <c r="R719" s="305"/>
      <c r="S719" s="305"/>
      <c r="T719" s="305"/>
      <c r="U719" s="305"/>
      <c r="V719" s="305"/>
      <c r="W719" s="305"/>
      <c r="X719" s="305"/>
      <c r="Y719" s="305"/>
      <c r="Z719" s="305"/>
      <c r="AA719" s="305"/>
      <c r="AB719" s="305"/>
      <c r="AC719" s="305"/>
      <c r="AD719" s="305"/>
      <c r="AE719" s="305"/>
      <c r="AF719" s="305"/>
      <c r="AG719" s="305"/>
      <c r="AH719" s="305"/>
      <c r="AI719" s="305"/>
    </row>
    <row r="720" spans="1:35" s="24" customFormat="1" ht="15">
      <c r="A720" s="120"/>
      <c r="B720" s="111"/>
      <c r="C720" s="90"/>
      <c r="D720" s="90"/>
      <c r="E720" s="23"/>
      <c r="F720" s="305"/>
      <c r="G720" s="305"/>
      <c r="H720" s="305"/>
      <c r="I720" s="305"/>
      <c r="J720" s="305"/>
      <c r="K720" s="305"/>
      <c r="L720" s="305"/>
      <c r="M720" s="305"/>
      <c r="N720" s="305"/>
      <c r="O720" s="305"/>
      <c r="P720" s="305"/>
      <c r="Q720" s="305"/>
      <c r="R720" s="305"/>
      <c r="S720" s="305"/>
      <c r="T720" s="305"/>
      <c r="U720" s="305"/>
      <c r="V720" s="305"/>
      <c r="W720" s="305"/>
      <c r="X720" s="305"/>
      <c r="Y720" s="305"/>
      <c r="Z720" s="305"/>
      <c r="AA720" s="305"/>
      <c r="AB720" s="305"/>
      <c r="AC720" s="305"/>
      <c r="AD720" s="305"/>
      <c r="AE720" s="305"/>
      <c r="AF720" s="305"/>
      <c r="AG720" s="305"/>
      <c r="AH720" s="305"/>
      <c r="AI720" s="305"/>
    </row>
    <row r="721" spans="1:35" s="24" customFormat="1" ht="15">
      <c r="A721" s="120"/>
      <c r="B721" s="111"/>
      <c r="C721" s="90"/>
      <c r="D721" s="90"/>
      <c r="E721" s="23"/>
      <c r="F721" s="305"/>
      <c r="G721" s="305"/>
      <c r="H721" s="305"/>
      <c r="I721" s="305"/>
      <c r="J721" s="305"/>
      <c r="K721" s="305"/>
      <c r="L721" s="305"/>
      <c r="M721" s="305"/>
      <c r="N721" s="305"/>
      <c r="O721" s="305"/>
      <c r="P721" s="305"/>
      <c r="Q721" s="305"/>
      <c r="R721" s="305"/>
      <c r="S721" s="305"/>
      <c r="T721" s="305"/>
      <c r="U721" s="305"/>
      <c r="V721" s="305"/>
      <c r="W721" s="305"/>
      <c r="X721" s="305"/>
      <c r="Y721" s="305"/>
      <c r="Z721" s="305"/>
      <c r="AA721" s="305"/>
      <c r="AB721" s="305"/>
      <c r="AC721" s="305"/>
      <c r="AD721" s="305"/>
      <c r="AE721" s="305"/>
      <c r="AF721" s="305"/>
      <c r="AG721" s="305"/>
      <c r="AH721" s="305"/>
      <c r="AI721" s="305"/>
    </row>
    <row r="722" spans="1:35" s="24" customFormat="1" ht="15">
      <c r="A722" s="120"/>
      <c r="B722" s="111"/>
      <c r="C722" s="90"/>
      <c r="D722" s="90"/>
      <c r="E722" s="23"/>
      <c r="F722" s="305"/>
      <c r="G722" s="305"/>
      <c r="H722" s="305"/>
      <c r="I722" s="305"/>
      <c r="J722" s="305"/>
      <c r="K722" s="305"/>
      <c r="L722" s="305"/>
      <c r="M722" s="305"/>
      <c r="N722" s="305"/>
      <c r="O722" s="305"/>
      <c r="P722" s="305"/>
      <c r="Q722" s="305"/>
      <c r="R722" s="305"/>
      <c r="S722" s="305"/>
      <c r="T722" s="305"/>
      <c r="U722" s="305"/>
      <c r="V722" s="305"/>
      <c r="W722" s="305"/>
      <c r="X722" s="305"/>
      <c r="Y722" s="305"/>
      <c r="Z722" s="305"/>
      <c r="AA722" s="305"/>
      <c r="AB722" s="305"/>
      <c r="AC722" s="305"/>
      <c r="AD722" s="305"/>
      <c r="AE722" s="305"/>
      <c r="AF722" s="305"/>
      <c r="AG722" s="305"/>
      <c r="AH722" s="305"/>
      <c r="AI722" s="305"/>
    </row>
    <row r="723" spans="1:35" s="24" customFormat="1" ht="15">
      <c r="A723" s="120"/>
      <c r="B723" s="111"/>
      <c r="C723" s="90"/>
      <c r="D723" s="90"/>
      <c r="E723" s="23"/>
      <c r="F723" s="305"/>
      <c r="G723" s="305"/>
      <c r="H723" s="305"/>
      <c r="I723" s="305"/>
      <c r="J723" s="305"/>
      <c r="K723" s="305"/>
      <c r="L723" s="305"/>
      <c r="M723" s="305"/>
      <c r="N723" s="305"/>
      <c r="O723" s="305"/>
      <c r="P723" s="305"/>
      <c r="Q723" s="305"/>
      <c r="R723" s="305"/>
      <c r="S723" s="305"/>
      <c r="T723" s="305"/>
      <c r="U723" s="305"/>
      <c r="V723" s="305"/>
      <c r="W723" s="305"/>
      <c r="X723" s="305"/>
      <c r="Y723" s="305"/>
      <c r="Z723" s="305"/>
      <c r="AA723" s="305"/>
      <c r="AB723" s="305"/>
      <c r="AC723" s="305"/>
      <c r="AD723" s="305"/>
      <c r="AE723" s="305"/>
      <c r="AF723" s="305"/>
      <c r="AG723" s="305"/>
      <c r="AH723" s="305"/>
      <c r="AI723" s="305"/>
    </row>
    <row r="724" spans="1:35" s="24" customFormat="1" ht="15">
      <c r="A724" s="120"/>
      <c r="B724" s="111"/>
      <c r="C724" s="90"/>
      <c r="D724" s="90"/>
      <c r="E724" s="23"/>
      <c r="F724" s="305"/>
      <c r="G724" s="305"/>
      <c r="H724" s="305"/>
      <c r="I724" s="305"/>
      <c r="J724" s="305"/>
      <c r="K724" s="305"/>
      <c r="L724" s="305"/>
      <c r="M724" s="305"/>
      <c r="N724" s="305"/>
      <c r="O724" s="305"/>
      <c r="P724" s="305"/>
      <c r="Q724" s="305"/>
      <c r="R724" s="305"/>
      <c r="S724" s="305"/>
      <c r="T724" s="305"/>
      <c r="U724" s="305"/>
      <c r="V724" s="305"/>
      <c r="W724" s="305"/>
      <c r="X724" s="305"/>
      <c r="Y724" s="305"/>
      <c r="Z724" s="305"/>
      <c r="AA724" s="305"/>
      <c r="AB724" s="305"/>
      <c r="AC724" s="305"/>
      <c r="AD724" s="305"/>
      <c r="AE724" s="305"/>
      <c r="AF724" s="305"/>
      <c r="AG724" s="305"/>
      <c r="AH724" s="305"/>
      <c r="AI724" s="305"/>
    </row>
    <row r="725" spans="1:35" s="24" customFormat="1" ht="15">
      <c r="A725" s="120"/>
      <c r="B725" s="111"/>
      <c r="C725" s="90"/>
      <c r="D725" s="90"/>
      <c r="E725" s="23"/>
      <c r="F725" s="305"/>
      <c r="G725" s="305"/>
      <c r="H725" s="305"/>
      <c r="I725" s="305"/>
      <c r="J725" s="305"/>
      <c r="K725" s="305"/>
      <c r="L725" s="305"/>
      <c r="M725" s="305"/>
      <c r="N725" s="305"/>
      <c r="O725" s="305"/>
      <c r="P725" s="305"/>
      <c r="Q725" s="305"/>
      <c r="R725" s="305"/>
      <c r="S725" s="305"/>
      <c r="T725" s="305"/>
      <c r="U725" s="305"/>
      <c r="V725" s="305"/>
      <c r="W725" s="305"/>
      <c r="X725" s="305"/>
      <c r="Y725" s="305"/>
      <c r="Z725" s="305"/>
      <c r="AA725" s="305"/>
      <c r="AB725" s="305"/>
      <c r="AC725" s="305"/>
      <c r="AD725" s="305"/>
      <c r="AE725" s="305"/>
      <c r="AF725" s="305"/>
      <c r="AG725" s="305"/>
      <c r="AH725" s="305"/>
      <c r="AI725" s="305"/>
    </row>
    <row r="726" spans="1:35" s="24" customFormat="1" ht="15">
      <c r="A726" s="120"/>
      <c r="B726" s="111"/>
      <c r="C726" s="90"/>
      <c r="D726" s="90"/>
      <c r="E726" s="23"/>
      <c r="F726" s="305"/>
      <c r="G726" s="305"/>
      <c r="H726" s="305"/>
      <c r="I726" s="305"/>
      <c r="J726" s="305"/>
      <c r="K726" s="305"/>
      <c r="L726" s="305"/>
      <c r="M726" s="305"/>
      <c r="N726" s="305"/>
      <c r="O726" s="305"/>
      <c r="P726" s="305"/>
      <c r="Q726" s="305"/>
      <c r="R726" s="305"/>
      <c r="S726" s="305"/>
      <c r="T726" s="305"/>
      <c r="U726" s="305"/>
      <c r="V726" s="305"/>
      <c r="W726" s="305"/>
      <c r="X726" s="305"/>
      <c r="Y726" s="305"/>
      <c r="Z726" s="305"/>
      <c r="AA726" s="305"/>
      <c r="AB726" s="305"/>
      <c r="AC726" s="305"/>
      <c r="AD726" s="305"/>
      <c r="AE726" s="305"/>
      <c r="AF726" s="305"/>
      <c r="AG726" s="305"/>
      <c r="AH726" s="305"/>
      <c r="AI726" s="305"/>
    </row>
    <row r="727" spans="1:35" s="24" customFormat="1" ht="15">
      <c r="A727" s="120"/>
      <c r="B727" s="111"/>
      <c r="C727" s="90"/>
      <c r="D727" s="90"/>
      <c r="E727" s="23"/>
      <c r="F727" s="305"/>
      <c r="G727" s="305"/>
      <c r="H727" s="305"/>
      <c r="I727" s="305"/>
      <c r="J727" s="305"/>
      <c r="K727" s="305"/>
      <c r="L727" s="305"/>
      <c r="M727" s="305"/>
      <c r="N727" s="305"/>
      <c r="O727" s="305"/>
      <c r="P727" s="305"/>
      <c r="Q727" s="305"/>
      <c r="R727" s="305"/>
      <c r="S727" s="305"/>
      <c r="T727" s="305"/>
      <c r="U727" s="305"/>
      <c r="V727" s="305"/>
      <c r="W727" s="305"/>
      <c r="X727" s="305"/>
      <c r="Y727" s="305"/>
      <c r="Z727" s="305"/>
      <c r="AA727" s="305"/>
      <c r="AB727" s="305"/>
      <c r="AC727" s="305"/>
      <c r="AD727" s="305"/>
      <c r="AE727" s="305"/>
      <c r="AF727" s="305"/>
      <c r="AG727" s="305"/>
      <c r="AH727" s="305"/>
      <c r="AI727" s="305"/>
    </row>
    <row r="728" spans="1:35" s="24" customFormat="1" ht="15">
      <c r="A728" s="120"/>
      <c r="B728" s="111"/>
      <c r="C728" s="90"/>
      <c r="D728" s="90"/>
      <c r="E728" s="23"/>
      <c r="F728" s="305"/>
      <c r="G728" s="305"/>
      <c r="H728" s="305"/>
      <c r="I728" s="305"/>
      <c r="J728" s="305"/>
      <c r="K728" s="305"/>
      <c r="L728" s="305"/>
      <c r="M728" s="305"/>
      <c r="N728" s="305"/>
      <c r="O728" s="305"/>
      <c r="P728" s="305"/>
      <c r="Q728" s="305"/>
      <c r="R728" s="305"/>
      <c r="S728" s="305"/>
      <c r="T728" s="305"/>
      <c r="U728" s="305"/>
      <c r="V728" s="305"/>
      <c r="W728" s="305"/>
      <c r="X728" s="305"/>
      <c r="Y728" s="305"/>
      <c r="Z728" s="305"/>
      <c r="AA728" s="305"/>
      <c r="AB728" s="305"/>
      <c r="AC728" s="305"/>
      <c r="AD728" s="305"/>
      <c r="AE728" s="305"/>
      <c r="AF728" s="305"/>
      <c r="AG728" s="305"/>
      <c r="AH728" s="305"/>
      <c r="AI728" s="305"/>
    </row>
    <row r="729" spans="1:35" s="24" customFormat="1" ht="15">
      <c r="A729" s="120"/>
      <c r="B729" s="111"/>
      <c r="C729" s="90"/>
      <c r="D729" s="90"/>
      <c r="E729" s="23"/>
      <c r="F729" s="305"/>
      <c r="G729" s="305"/>
      <c r="H729" s="305"/>
      <c r="I729" s="305"/>
      <c r="J729" s="305"/>
      <c r="K729" s="305"/>
      <c r="L729" s="305"/>
      <c r="M729" s="305"/>
      <c r="N729" s="305"/>
      <c r="O729" s="305"/>
      <c r="P729" s="305"/>
      <c r="Q729" s="305"/>
      <c r="R729" s="305"/>
      <c r="S729" s="305"/>
      <c r="T729" s="305"/>
      <c r="U729" s="305"/>
      <c r="V729" s="305"/>
      <c r="W729" s="305"/>
      <c r="X729" s="305"/>
      <c r="Y729" s="305"/>
      <c r="Z729" s="305"/>
      <c r="AA729" s="305"/>
      <c r="AB729" s="305"/>
      <c r="AC729" s="305"/>
      <c r="AD729" s="305"/>
      <c r="AE729" s="305"/>
      <c r="AF729" s="305"/>
      <c r="AG729" s="305"/>
      <c r="AH729" s="305"/>
      <c r="AI729" s="305"/>
    </row>
    <row r="730" spans="1:35" s="24" customFormat="1" ht="15">
      <c r="A730" s="120"/>
      <c r="B730" s="111"/>
      <c r="C730" s="90"/>
      <c r="D730" s="90"/>
      <c r="E730" s="23"/>
      <c r="F730" s="305"/>
      <c r="G730" s="305"/>
      <c r="H730" s="305"/>
      <c r="I730" s="305"/>
      <c r="J730" s="305"/>
      <c r="K730" s="305"/>
      <c r="L730" s="305"/>
      <c r="M730" s="305"/>
      <c r="N730" s="305"/>
      <c r="O730" s="305"/>
      <c r="P730" s="305"/>
      <c r="Q730" s="305"/>
      <c r="R730" s="305"/>
      <c r="S730" s="305"/>
      <c r="T730" s="305"/>
      <c r="U730" s="305"/>
      <c r="V730" s="305"/>
      <c r="W730" s="305"/>
      <c r="X730" s="305"/>
      <c r="Y730" s="305"/>
      <c r="Z730" s="305"/>
      <c r="AA730" s="305"/>
      <c r="AB730" s="305"/>
      <c r="AC730" s="305"/>
      <c r="AD730" s="305"/>
      <c r="AE730" s="305"/>
      <c r="AF730" s="305"/>
      <c r="AG730" s="305"/>
      <c r="AH730" s="305"/>
      <c r="AI730" s="305"/>
    </row>
    <row r="731" spans="1:35" s="24" customFormat="1" ht="15">
      <c r="A731" s="120"/>
      <c r="B731" s="111"/>
      <c r="C731" s="90"/>
      <c r="D731" s="90"/>
      <c r="E731" s="23"/>
      <c r="F731" s="305"/>
      <c r="G731" s="305"/>
      <c r="H731" s="305"/>
      <c r="I731" s="305"/>
      <c r="J731" s="305"/>
      <c r="K731" s="305"/>
      <c r="L731" s="305"/>
      <c r="M731" s="305"/>
      <c r="N731" s="305"/>
      <c r="O731" s="305"/>
      <c r="P731" s="305"/>
      <c r="Q731" s="305"/>
      <c r="R731" s="305"/>
      <c r="S731" s="305"/>
      <c r="T731" s="305"/>
      <c r="U731" s="305"/>
      <c r="V731" s="305"/>
      <c r="W731" s="305"/>
      <c r="X731" s="305"/>
      <c r="Y731" s="305"/>
      <c r="Z731" s="305"/>
      <c r="AA731" s="305"/>
      <c r="AB731" s="305"/>
      <c r="AC731" s="305"/>
      <c r="AD731" s="305"/>
      <c r="AE731" s="305"/>
      <c r="AF731" s="305"/>
      <c r="AG731" s="305"/>
      <c r="AH731" s="305"/>
      <c r="AI731" s="305"/>
    </row>
    <row r="732" spans="1:35" s="24" customFormat="1" ht="15">
      <c r="A732" s="120"/>
      <c r="B732" s="111"/>
      <c r="C732" s="90"/>
      <c r="D732" s="90"/>
      <c r="E732" s="23"/>
      <c r="F732" s="305"/>
      <c r="G732" s="305"/>
      <c r="H732" s="305"/>
      <c r="I732" s="305"/>
      <c r="J732" s="305"/>
      <c r="K732" s="305"/>
      <c r="L732" s="305"/>
      <c r="M732" s="305"/>
      <c r="N732" s="305"/>
      <c r="O732" s="305"/>
      <c r="P732" s="305"/>
      <c r="Q732" s="305"/>
      <c r="R732" s="305"/>
      <c r="S732" s="305"/>
      <c r="T732" s="305"/>
      <c r="U732" s="305"/>
      <c r="V732" s="305"/>
      <c r="W732" s="305"/>
      <c r="X732" s="305"/>
      <c r="Y732" s="305"/>
      <c r="Z732" s="305"/>
      <c r="AA732" s="305"/>
      <c r="AB732" s="305"/>
      <c r="AC732" s="305"/>
      <c r="AD732" s="305"/>
      <c r="AE732" s="305"/>
      <c r="AF732" s="305"/>
      <c r="AG732" s="305"/>
      <c r="AH732" s="305"/>
      <c r="AI732" s="305"/>
    </row>
    <row r="733" spans="1:35" s="24" customFormat="1" ht="15">
      <c r="A733" s="120"/>
      <c r="B733" s="111"/>
      <c r="C733" s="90"/>
      <c r="D733" s="90"/>
      <c r="E733" s="23"/>
      <c r="F733" s="305"/>
      <c r="G733" s="305"/>
      <c r="H733" s="305"/>
      <c r="I733" s="305"/>
      <c r="J733" s="305"/>
      <c r="K733" s="305"/>
      <c r="L733" s="305"/>
      <c r="M733" s="305"/>
      <c r="N733" s="305"/>
      <c r="O733" s="305"/>
      <c r="P733" s="305"/>
      <c r="Q733" s="305"/>
      <c r="R733" s="305"/>
      <c r="S733" s="305"/>
      <c r="T733" s="305"/>
      <c r="U733" s="305"/>
      <c r="V733" s="305"/>
      <c r="W733" s="305"/>
      <c r="X733" s="305"/>
      <c r="Y733" s="305"/>
      <c r="Z733" s="305"/>
      <c r="AA733" s="305"/>
      <c r="AB733" s="305"/>
      <c r="AC733" s="305"/>
      <c r="AD733" s="305"/>
      <c r="AE733" s="305"/>
      <c r="AF733" s="305"/>
      <c r="AG733" s="305"/>
      <c r="AH733" s="305"/>
      <c r="AI733" s="305"/>
    </row>
    <row r="734" spans="1:35" s="24" customFormat="1" ht="15">
      <c r="A734" s="120"/>
      <c r="B734" s="111"/>
      <c r="C734" s="90"/>
      <c r="D734" s="90"/>
      <c r="E734" s="23"/>
      <c r="F734" s="305"/>
      <c r="G734" s="305"/>
      <c r="H734" s="305"/>
      <c r="I734" s="305"/>
      <c r="J734" s="305"/>
      <c r="K734" s="305"/>
      <c r="L734" s="305"/>
      <c r="M734" s="305"/>
      <c r="N734" s="305"/>
      <c r="O734" s="305"/>
      <c r="P734" s="305"/>
      <c r="Q734" s="305"/>
      <c r="R734" s="305"/>
      <c r="S734" s="305"/>
      <c r="T734" s="305"/>
      <c r="U734" s="305"/>
      <c r="V734" s="305"/>
      <c r="W734" s="305"/>
      <c r="X734" s="305"/>
      <c r="Y734" s="305"/>
      <c r="Z734" s="305"/>
      <c r="AA734" s="305"/>
      <c r="AB734" s="305"/>
      <c r="AC734" s="305"/>
      <c r="AD734" s="305"/>
      <c r="AE734" s="305"/>
      <c r="AF734" s="305"/>
      <c r="AG734" s="305"/>
      <c r="AH734" s="305"/>
      <c r="AI734" s="305"/>
    </row>
    <row r="735" spans="1:35" s="24" customFormat="1" ht="15">
      <c r="A735" s="120"/>
      <c r="B735" s="111"/>
      <c r="C735" s="90"/>
      <c r="D735" s="90"/>
      <c r="E735" s="23"/>
      <c r="F735" s="305"/>
      <c r="G735" s="305"/>
      <c r="H735" s="305"/>
      <c r="I735" s="305"/>
      <c r="J735" s="305"/>
      <c r="K735" s="305"/>
      <c r="L735" s="305"/>
      <c r="M735" s="305"/>
      <c r="N735" s="305"/>
      <c r="O735" s="305"/>
      <c r="P735" s="305"/>
      <c r="Q735" s="305"/>
      <c r="R735" s="305"/>
      <c r="S735" s="305"/>
      <c r="T735" s="305"/>
      <c r="U735" s="305"/>
      <c r="V735" s="305"/>
      <c r="W735" s="305"/>
      <c r="X735" s="305"/>
      <c r="Y735" s="305"/>
      <c r="Z735" s="305"/>
      <c r="AA735" s="305"/>
      <c r="AB735" s="305"/>
      <c r="AC735" s="305"/>
      <c r="AD735" s="305"/>
      <c r="AE735" s="305"/>
      <c r="AF735" s="305"/>
      <c r="AG735" s="305"/>
      <c r="AH735" s="305"/>
      <c r="AI735" s="305"/>
    </row>
    <row r="736" spans="1:35" s="24" customFormat="1" ht="15">
      <c r="A736" s="120"/>
      <c r="B736" s="111"/>
      <c r="C736" s="90"/>
      <c r="D736" s="90"/>
      <c r="E736" s="23"/>
      <c r="F736" s="305"/>
      <c r="G736" s="305"/>
      <c r="H736" s="305"/>
      <c r="I736" s="305"/>
      <c r="J736" s="305"/>
      <c r="K736" s="305"/>
      <c r="L736" s="305"/>
      <c r="M736" s="305"/>
      <c r="N736" s="305"/>
      <c r="O736" s="305"/>
      <c r="P736" s="305"/>
      <c r="Q736" s="305"/>
      <c r="R736" s="305"/>
      <c r="S736" s="305"/>
      <c r="T736" s="305"/>
      <c r="U736" s="305"/>
      <c r="V736" s="305"/>
      <c r="W736" s="305"/>
      <c r="X736" s="305"/>
      <c r="Y736" s="305"/>
      <c r="Z736" s="305"/>
      <c r="AA736" s="305"/>
      <c r="AB736" s="305"/>
      <c r="AC736" s="305"/>
      <c r="AD736" s="305"/>
      <c r="AE736" s="305"/>
      <c r="AF736" s="305"/>
      <c r="AG736" s="305"/>
      <c r="AH736" s="305"/>
      <c r="AI736" s="305"/>
    </row>
    <row r="737" spans="1:35" s="24" customFormat="1" ht="15">
      <c r="A737" s="120"/>
      <c r="B737" s="111"/>
      <c r="C737" s="90"/>
      <c r="D737" s="90"/>
      <c r="E737" s="23"/>
      <c r="F737" s="305"/>
      <c r="G737" s="305"/>
      <c r="H737" s="305"/>
      <c r="I737" s="305"/>
      <c r="J737" s="305"/>
      <c r="K737" s="305"/>
      <c r="L737" s="305"/>
      <c r="M737" s="305"/>
      <c r="N737" s="305"/>
      <c r="O737" s="305"/>
      <c r="P737" s="305"/>
      <c r="Q737" s="305"/>
      <c r="R737" s="305"/>
      <c r="S737" s="305"/>
      <c r="T737" s="305"/>
      <c r="U737" s="305"/>
      <c r="V737" s="305"/>
      <c r="W737" s="305"/>
      <c r="X737" s="305"/>
      <c r="Y737" s="305"/>
      <c r="Z737" s="305"/>
      <c r="AA737" s="305"/>
      <c r="AB737" s="305"/>
      <c r="AC737" s="305"/>
      <c r="AD737" s="305"/>
      <c r="AE737" s="305"/>
      <c r="AF737" s="305"/>
      <c r="AG737" s="305"/>
      <c r="AH737" s="305"/>
      <c r="AI737" s="305"/>
    </row>
    <row r="738" spans="1:35" s="24" customFormat="1" ht="15">
      <c r="A738" s="120"/>
      <c r="B738" s="111"/>
      <c r="C738" s="90"/>
      <c r="D738" s="90"/>
      <c r="E738" s="23"/>
      <c r="F738" s="305"/>
      <c r="G738" s="305"/>
      <c r="H738" s="305"/>
      <c r="I738" s="305"/>
      <c r="J738" s="305"/>
      <c r="K738" s="305"/>
      <c r="L738" s="305"/>
      <c r="M738" s="305"/>
      <c r="N738" s="305"/>
      <c r="O738" s="305"/>
      <c r="P738" s="305"/>
      <c r="Q738" s="305"/>
      <c r="R738" s="305"/>
      <c r="S738" s="305"/>
      <c r="T738" s="305"/>
      <c r="U738" s="305"/>
      <c r="V738" s="305"/>
      <c r="W738" s="305"/>
      <c r="X738" s="305"/>
      <c r="Y738" s="305"/>
      <c r="Z738" s="305"/>
      <c r="AA738" s="305"/>
      <c r="AB738" s="305"/>
      <c r="AC738" s="305"/>
      <c r="AD738" s="305"/>
      <c r="AE738" s="305"/>
      <c r="AF738" s="305"/>
      <c r="AG738" s="305"/>
      <c r="AH738" s="305"/>
      <c r="AI738" s="305"/>
    </row>
    <row r="739" spans="1:35" s="24" customFormat="1" ht="15">
      <c r="A739" s="120"/>
      <c r="B739" s="111"/>
      <c r="C739" s="90"/>
      <c r="D739" s="90"/>
      <c r="E739" s="23"/>
      <c r="F739" s="305"/>
      <c r="G739" s="305"/>
      <c r="H739" s="305"/>
      <c r="I739" s="305"/>
      <c r="J739" s="305"/>
      <c r="K739" s="305"/>
      <c r="L739" s="305"/>
      <c r="M739" s="305"/>
      <c r="N739" s="305"/>
      <c r="O739" s="305"/>
      <c r="P739" s="305"/>
      <c r="Q739" s="305"/>
      <c r="R739" s="305"/>
      <c r="S739" s="305"/>
      <c r="T739" s="305"/>
      <c r="U739" s="305"/>
      <c r="V739" s="305"/>
      <c r="W739" s="305"/>
      <c r="X739" s="305"/>
      <c r="Y739" s="305"/>
      <c r="Z739" s="305"/>
      <c r="AA739" s="305"/>
      <c r="AB739" s="305"/>
      <c r="AC739" s="305"/>
      <c r="AD739" s="305"/>
      <c r="AE739" s="305"/>
      <c r="AF739" s="305"/>
      <c r="AG739" s="305"/>
      <c r="AH739" s="305"/>
      <c r="AI739" s="305"/>
    </row>
    <row r="740" spans="1:35" s="24" customFormat="1" ht="15">
      <c r="A740" s="120"/>
      <c r="B740" s="111"/>
      <c r="C740" s="90"/>
      <c r="D740" s="90"/>
      <c r="E740" s="23"/>
      <c r="F740" s="305"/>
      <c r="G740" s="305"/>
      <c r="H740" s="305"/>
      <c r="I740" s="305"/>
      <c r="J740" s="305"/>
      <c r="K740" s="305"/>
      <c r="L740" s="305"/>
      <c r="M740" s="305"/>
      <c r="N740" s="305"/>
      <c r="O740" s="305"/>
      <c r="P740" s="305"/>
      <c r="Q740" s="305"/>
      <c r="R740" s="305"/>
      <c r="S740" s="305"/>
      <c r="T740" s="305"/>
      <c r="U740" s="305"/>
      <c r="V740" s="305"/>
      <c r="W740" s="305"/>
      <c r="X740" s="305"/>
      <c r="Y740" s="305"/>
      <c r="Z740" s="305"/>
      <c r="AA740" s="305"/>
      <c r="AB740" s="305"/>
      <c r="AC740" s="305"/>
      <c r="AD740" s="305"/>
      <c r="AE740" s="305"/>
      <c r="AF740" s="305"/>
      <c r="AG740" s="305"/>
      <c r="AH740" s="305"/>
      <c r="AI740" s="305"/>
    </row>
    <row r="741" spans="1:35" s="24" customFormat="1" ht="15">
      <c r="A741" s="120"/>
      <c r="B741" s="111"/>
      <c r="C741" s="90"/>
      <c r="D741" s="90"/>
      <c r="E741" s="23"/>
      <c r="F741" s="305"/>
      <c r="G741" s="305"/>
      <c r="H741" s="305"/>
      <c r="I741" s="305"/>
      <c r="J741" s="305"/>
      <c r="K741" s="305"/>
      <c r="L741" s="305"/>
      <c r="M741" s="305"/>
      <c r="N741" s="305"/>
      <c r="O741" s="305"/>
      <c r="P741" s="305"/>
      <c r="Q741" s="305"/>
      <c r="R741" s="305"/>
      <c r="S741" s="305"/>
      <c r="T741" s="305"/>
      <c r="U741" s="305"/>
      <c r="V741" s="305"/>
      <c r="W741" s="305"/>
      <c r="X741" s="305"/>
      <c r="Y741" s="305"/>
      <c r="Z741" s="305"/>
      <c r="AA741" s="305"/>
      <c r="AB741" s="305"/>
      <c r="AC741" s="305"/>
      <c r="AD741" s="305"/>
      <c r="AE741" s="305"/>
      <c r="AF741" s="305"/>
      <c r="AG741" s="305"/>
      <c r="AH741" s="305"/>
      <c r="AI741" s="305"/>
    </row>
    <row r="742" spans="1:35" s="24" customFormat="1" ht="15">
      <c r="A742" s="120"/>
      <c r="B742" s="111"/>
      <c r="C742" s="90"/>
      <c r="D742" s="90"/>
      <c r="E742" s="23"/>
      <c r="F742" s="305"/>
      <c r="G742" s="305"/>
      <c r="H742" s="305"/>
      <c r="I742" s="305"/>
      <c r="J742" s="305"/>
      <c r="K742" s="305"/>
      <c r="L742" s="305"/>
      <c r="M742" s="305"/>
      <c r="N742" s="305"/>
      <c r="O742" s="305"/>
      <c r="P742" s="305"/>
      <c r="Q742" s="305"/>
      <c r="R742" s="305"/>
      <c r="S742" s="305"/>
      <c r="T742" s="305"/>
      <c r="U742" s="305"/>
      <c r="V742" s="305"/>
      <c r="W742" s="305"/>
      <c r="X742" s="305"/>
      <c r="Y742" s="305"/>
      <c r="Z742" s="305"/>
      <c r="AA742" s="305"/>
      <c r="AB742" s="305"/>
      <c r="AC742" s="305"/>
      <c r="AD742" s="305"/>
      <c r="AE742" s="305"/>
      <c r="AF742" s="305"/>
      <c r="AG742" s="305"/>
      <c r="AH742" s="305"/>
      <c r="AI742" s="305"/>
    </row>
    <row r="743" spans="1:35" s="24" customFormat="1" ht="15">
      <c r="A743" s="120"/>
      <c r="B743" s="111"/>
      <c r="C743" s="90"/>
      <c r="D743" s="90"/>
      <c r="E743" s="23"/>
      <c r="F743" s="305"/>
      <c r="G743" s="305"/>
      <c r="H743" s="305"/>
      <c r="I743" s="305"/>
      <c r="J743" s="305"/>
      <c r="K743" s="305"/>
      <c r="L743" s="305"/>
      <c r="M743" s="305"/>
      <c r="N743" s="305"/>
      <c r="O743" s="305"/>
      <c r="P743" s="305"/>
      <c r="Q743" s="305"/>
      <c r="R743" s="305"/>
      <c r="S743" s="305"/>
      <c r="T743" s="305"/>
      <c r="U743" s="305"/>
      <c r="V743" s="305"/>
      <c r="W743" s="305"/>
      <c r="X743" s="305"/>
      <c r="Y743" s="305"/>
      <c r="Z743" s="305"/>
      <c r="AA743" s="305"/>
      <c r="AB743" s="305"/>
      <c r="AC743" s="305"/>
      <c r="AD743" s="305"/>
      <c r="AE743" s="305"/>
      <c r="AF743" s="305"/>
      <c r="AG743" s="305"/>
      <c r="AH743" s="305"/>
      <c r="AI743" s="305"/>
    </row>
    <row r="744" spans="1:35" s="24" customFormat="1" ht="15">
      <c r="A744" s="120"/>
      <c r="B744" s="111"/>
      <c r="C744" s="90"/>
      <c r="D744" s="90"/>
      <c r="E744" s="23"/>
      <c r="F744" s="305"/>
      <c r="G744" s="305"/>
      <c r="H744" s="305"/>
      <c r="I744" s="305"/>
      <c r="J744" s="305"/>
      <c r="K744" s="305"/>
      <c r="L744" s="305"/>
      <c r="M744" s="305"/>
      <c r="N744" s="305"/>
      <c r="O744" s="305"/>
      <c r="P744" s="305"/>
      <c r="Q744" s="305"/>
      <c r="R744" s="305"/>
      <c r="S744" s="305"/>
      <c r="T744" s="305"/>
      <c r="U744" s="305"/>
      <c r="V744" s="305"/>
      <c r="W744" s="305"/>
      <c r="X744" s="305"/>
      <c r="Y744" s="305"/>
      <c r="Z744" s="305"/>
      <c r="AA744" s="305"/>
      <c r="AB744" s="305"/>
      <c r="AC744" s="305"/>
      <c r="AD744" s="305"/>
      <c r="AE744" s="305"/>
      <c r="AF744" s="305"/>
      <c r="AG744" s="305"/>
      <c r="AH744" s="305"/>
      <c r="AI744" s="305"/>
    </row>
    <row r="745" spans="1:35" s="24" customFormat="1" ht="15">
      <c r="A745" s="120"/>
      <c r="B745" s="111"/>
      <c r="C745" s="90"/>
      <c r="D745" s="90"/>
      <c r="E745" s="23"/>
      <c r="F745" s="305"/>
      <c r="G745" s="305"/>
      <c r="H745" s="305"/>
      <c r="I745" s="305"/>
      <c r="J745" s="305"/>
      <c r="K745" s="305"/>
      <c r="L745" s="305"/>
      <c r="M745" s="305"/>
      <c r="N745" s="305"/>
      <c r="O745" s="305"/>
      <c r="P745" s="305"/>
      <c r="Q745" s="305"/>
      <c r="R745" s="305"/>
      <c r="S745" s="305"/>
      <c r="T745" s="305"/>
      <c r="U745" s="305"/>
      <c r="V745" s="305"/>
      <c r="W745" s="305"/>
      <c r="X745" s="305"/>
      <c r="Y745" s="305"/>
      <c r="Z745" s="305"/>
      <c r="AA745" s="305"/>
      <c r="AB745" s="305"/>
      <c r="AC745" s="305"/>
      <c r="AD745" s="305"/>
      <c r="AE745" s="305"/>
      <c r="AF745" s="305"/>
      <c r="AG745" s="305"/>
      <c r="AH745" s="305"/>
      <c r="AI745" s="305"/>
    </row>
    <row r="746" spans="1:35" s="24" customFormat="1" ht="15">
      <c r="A746" s="120"/>
      <c r="B746" s="111"/>
      <c r="C746" s="90"/>
      <c r="D746" s="90"/>
      <c r="E746" s="23"/>
      <c r="F746" s="305"/>
      <c r="G746" s="305"/>
      <c r="H746" s="305"/>
      <c r="I746" s="305"/>
      <c r="J746" s="305"/>
      <c r="K746" s="305"/>
      <c r="L746" s="305"/>
      <c r="M746" s="305"/>
      <c r="N746" s="305"/>
      <c r="O746" s="305"/>
      <c r="P746" s="305"/>
      <c r="Q746" s="305"/>
      <c r="R746" s="305"/>
      <c r="S746" s="305"/>
      <c r="T746" s="305"/>
      <c r="U746" s="305"/>
      <c r="V746" s="305"/>
      <c r="W746" s="305"/>
      <c r="X746" s="305"/>
      <c r="Y746" s="305"/>
      <c r="Z746" s="305"/>
      <c r="AA746" s="305"/>
      <c r="AB746" s="305"/>
      <c r="AC746" s="305"/>
      <c r="AD746" s="305"/>
      <c r="AE746" s="305"/>
      <c r="AF746" s="305"/>
      <c r="AG746" s="305"/>
      <c r="AH746" s="305"/>
      <c r="AI746" s="305"/>
    </row>
    <row r="747" spans="1:35" s="24" customFormat="1" ht="15">
      <c r="A747" s="120"/>
      <c r="B747" s="111"/>
      <c r="C747" s="90"/>
      <c r="D747" s="90"/>
      <c r="E747" s="23"/>
      <c r="F747" s="305"/>
      <c r="G747" s="305"/>
      <c r="H747" s="305"/>
      <c r="I747" s="305"/>
      <c r="J747" s="305"/>
      <c r="K747" s="305"/>
      <c r="L747" s="305"/>
      <c r="M747" s="305"/>
      <c r="N747" s="305"/>
      <c r="O747" s="305"/>
      <c r="P747" s="305"/>
      <c r="Q747" s="305"/>
      <c r="R747" s="305"/>
      <c r="S747" s="305"/>
      <c r="T747" s="305"/>
      <c r="U747" s="305"/>
      <c r="V747" s="305"/>
      <c r="W747" s="305"/>
      <c r="X747" s="305"/>
      <c r="Y747" s="305"/>
      <c r="Z747" s="305"/>
      <c r="AA747" s="305"/>
      <c r="AB747" s="305"/>
      <c r="AC747" s="305"/>
      <c r="AD747" s="305"/>
      <c r="AE747" s="305"/>
      <c r="AF747" s="305"/>
      <c r="AG747" s="305"/>
      <c r="AH747" s="305"/>
      <c r="AI747" s="305"/>
    </row>
    <row r="748" spans="1:35" s="24" customFormat="1" ht="15">
      <c r="A748" s="120"/>
      <c r="B748" s="111"/>
      <c r="C748" s="90"/>
      <c r="D748" s="90"/>
      <c r="E748" s="23"/>
      <c r="F748" s="305"/>
      <c r="G748" s="305"/>
      <c r="H748" s="305"/>
      <c r="I748" s="305"/>
      <c r="J748" s="305"/>
      <c r="K748" s="305"/>
      <c r="L748" s="305"/>
      <c r="M748" s="305"/>
      <c r="N748" s="305"/>
      <c r="O748" s="305"/>
      <c r="P748" s="305"/>
      <c r="Q748" s="305"/>
      <c r="R748" s="305"/>
      <c r="S748" s="305"/>
      <c r="T748" s="305"/>
      <c r="U748" s="305"/>
      <c r="V748" s="305"/>
      <c r="W748" s="305"/>
      <c r="X748" s="305"/>
      <c r="Y748" s="305"/>
      <c r="Z748" s="305"/>
      <c r="AA748" s="305"/>
      <c r="AB748" s="305"/>
      <c r="AC748" s="305"/>
      <c r="AD748" s="305"/>
      <c r="AE748" s="305"/>
      <c r="AF748" s="305"/>
      <c r="AG748" s="305"/>
      <c r="AH748" s="305"/>
      <c r="AI748" s="305"/>
    </row>
    <row r="749" spans="1:35" s="24" customFormat="1" ht="15">
      <c r="A749" s="120"/>
      <c r="B749" s="111"/>
      <c r="C749" s="90"/>
      <c r="D749" s="90"/>
      <c r="E749" s="23"/>
      <c r="F749" s="305"/>
      <c r="G749" s="305"/>
      <c r="H749" s="305"/>
      <c r="I749" s="305"/>
      <c r="J749" s="305"/>
      <c r="K749" s="305"/>
      <c r="L749" s="305"/>
      <c r="M749" s="305"/>
      <c r="N749" s="305"/>
      <c r="O749" s="305"/>
      <c r="P749" s="305"/>
      <c r="Q749" s="305"/>
      <c r="R749" s="305"/>
      <c r="S749" s="305"/>
      <c r="T749" s="305"/>
      <c r="U749" s="305"/>
      <c r="V749" s="305"/>
      <c r="W749" s="305"/>
      <c r="X749" s="305"/>
      <c r="Y749" s="305"/>
      <c r="Z749" s="305"/>
      <c r="AA749" s="305"/>
      <c r="AB749" s="305"/>
      <c r="AC749" s="305"/>
      <c r="AD749" s="305"/>
      <c r="AE749" s="305"/>
      <c r="AF749" s="305"/>
      <c r="AG749" s="305"/>
      <c r="AH749" s="305"/>
      <c r="AI749" s="305"/>
    </row>
    <row r="750" spans="1:35" s="24" customFormat="1" ht="15">
      <c r="A750" s="120"/>
      <c r="B750" s="111"/>
      <c r="C750" s="90"/>
      <c r="D750" s="90"/>
      <c r="E750" s="23"/>
      <c r="F750" s="305"/>
      <c r="G750" s="305"/>
      <c r="H750" s="305"/>
      <c r="I750" s="305"/>
      <c r="J750" s="305"/>
      <c r="K750" s="305"/>
      <c r="L750" s="305"/>
      <c r="M750" s="305"/>
      <c r="N750" s="305"/>
      <c r="O750" s="305"/>
      <c r="P750" s="305"/>
      <c r="Q750" s="305"/>
      <c r="R750" s="305"/>
      <c r="S750" s="305"/>
      <c r="T750" s="305"/>
      <c r="U750" s="305"/>
      <c r="V750" s="305"/>
      <c r="W750" s="305"/>
      <c r="X750" s="305"/>
      <c r="Y750" s="305"/>
      <c r="Z750" s="305"/>
      <c r="AA750" s="305"/>
      <c r="AB750" s="305"/>
      <c r="AC750" s="305"/>
      <c r="AD750" s="305"/>
      <c r="AE750" s="305"/>
      <c r="AF750" s="305"/>
      <c r="AG750" s="305"/>
      <c r="AH750" s="305"/>
      <c r="AI750" s="305"/>
    </row>
    <row r="751" spans="1:35" s="24" customFormat="1" ht="15">
      <c r="A751" s="120"/>
      <c r="B751" s="111"/>
      <c r="C751" s="90"/>
      <c r="D751" s="90"/>
      <c r="E751" s="23"/>
      <c r="F751" s="305"/>
      <c r="G751" s="305"/>
      <c r="H751" s="305"/>
      <c r="I751" s="305"/>
      <c r="J751" s="305"/>
      <c r="K751" s="305"/>
      <c r="L751" s="305"/>
      <c r="M751" s="305"/>
      <c r="N751" s="305"/>
      <c r="O751" s="305"/>
      <c r="P751" s="305"/>
      <c r="Q751" s="305"/>
      <c r="R751" s="305"/>
      <c r="S751" s="305"/>
      <c r="T751" s="305"/>
      <c r="U751" s="305"/>
      <c r="V751" s="305"/>
      <c r="W751" s="305"/>
      <c r="X751" s="305"/>
      <c r="Y751" s="305"/>
      <c r="Z751" s="305"/>
      <c r="AA751" s="305"/>
      <c r="AB751" s="305"/>
      <c r="AC751" s="305"/>
      <c r="AD751" s="305"/>
      <c r="AE751" s="305"/>
      <c r="AF751" s="305"/>
      <c r="AG751" s="305"/>
      <c r="AH751" s="305"/>
      <c r="AI751" s="305"/>
    </row>
    <row r="752" spans="1:35" s="24" customFormat="1" ht="15">
      <c r="A752" s="120"/>
      <c r="B752" s="111"/>
      <c r="C752" s="90"/>
      <c r="D752" s="90"/>
      <c r="E752" s="23"/>
      <c r="F752" s="305"/>
      <c r="G752" s="305"/>
      <c r="H752" s="305"/>
      <c r="I752" s="305"/>
      <c r="J752" s="305"/>
      <c r="K752" s="305"/>
      <c r="L752" s="305"/>
      <c r="M752" s="305"/>
      <c r="N752" s="305"/>
      <c r="O752" s="305"/>
      <c r="P752" s="305"/>
      <c r="Q752" s="305"/>
      <c r="R752" s="305"/>
      <c r="S752" s="305"/>
      <c r="T752" s="305"/>
      <c r="U752" s="305"/>
      <c r="V752" s="305"/>
      <c r="W752" s="305"/>
      <c r="X752" s="305"/>
      <c r="Y752" s="305"/>
      <c r="Z752" s="305"/>
      <c r="AA752" s="305"/>
      <c r="AB752" s="305"/>
      <c r="AC752" s="305"/>
      <c r="AD752" s="305"/>
      <c r="AE752" s="305"/>
      <c r="AF752" s="305"/>
      <c r="AG752" s="305"/>
      <c r="AH752" s="305"/>
      <c r="AI752" s="305"/>
    </row>
    <row r="753" spans="1:35" s="24" customFormat="1" ht="15">
      <c r="A753" s="120"/>
      <c r="B753" s="111"/>
      <c r="C753" s="90"/>
      <c r="D753" s="90"/>
      <c r="E753" s="23"/>
      <c r="F753" s="305"/>
      <c r="G753" s="305"/>
      <c r="H753" s="305"/>
      <c r="I753" s="305"/>
      <c r="J753" s="305"/>
      <c r="K753" s="305"/>
      <c r="L753" s="305"/>
      <c r="M753" s="305"/>
      <c r="N753" s="305"/>
      <c r="O753" s="305"/>
      <c r="P753" s="305"/>
      <c r="Q753" s="305"/>
      <c r="R753" s="305"/>
      <c r="S753" s="305"/>
      <c r="T753" s="305"/>
      <c r="U753" s="305"/>
      <c r="V753" s="305"/>
      <c r="W753" s="305"/>
      <c r="X753" s="305"/>
      <c r="Y753" s="305"/>
      <c r="Z753" s="305"/>
      <c r="AA753" s="305"/>
      <c r="AB753" s="305"/>
      <c r="AC753" s="305"/>
      <c r="AD753" s="305"/>
      <c r="AE753" s="305"/>
      <c r="AF753" s="305"/>
      <c r="AG753" s="305"/>
      <c r="AH753" s="305"/>
      <c r="AI753" s="305"/>
    </row>
    <row r="754" spans="1:35" s="24" customFormat="1" ht="15">
      <c r="A754" s="120"/>
      <c r="B754" s="111"/>
      <c r="C754" s="90"/>
      <c r="D754" s="90"/>
      <c r="E754" s="23"/>
      <c r="F754" s="305"/>
      <c r="G754" s="305"/>
      <c r="H754" s="305"/>
      <c r="I754" s="305"/>
      <c r="J754" s="305"/>
      <c r="K754" s="305"/>
      <c r="L754" s="305"/>
      <c r="M754" s="305"/>
      <c r="N754" s="305"/>
      <c r="O754" s="305"/>
      <c r="P754" s="305"/>
      <c r="Q754" s="305"/>
      <c r="R754" s="305"/>
      <c r="S754" s="305"/>
      <c r="T754" s="305"/>
      <c r="U754" s="305"/>
      <c r="V754" s="305"/>
      <c r="W754" s="305"/>
      <c r="X754" s="305"/>
      <c r="Y754" s="305"/>
      <c r="Z754" s="305"/>
      <c r="AA754" s="305"/>
      <c r="AB754" s="305"/>
      <c r="AC754" s="305"/>
      <c r="AD754" s="305"/>
      <c r="AE754" s="305"/>
      <c r="AF754" s="305"/>
      <c r="AG754" s="305"/>
      <c r="AH754" s="305"/>
      <c r="AI754" s="305"/>
    </row>
    <row r="755" spans="1:35" s="24" customFormat="1" ht="15">
      <c r="A755" s="120"/>
      <c r="B755" s="111"/>
      <c r="C755" s="90"/>
      <c r="D755" s="90"/>
      <c r="E755" s="23"/>
      <c r="F755" s="305"/>
      <c r="G755" s="305"/>
      <c r="H755" s="305"/>
      <c r="I755" s="305"/>
      <c r="J755" s="305"/>
      <c r="K755" s="305"/>
      <c r="L755" s="305"/>
      <c r="M755" s="305"/>
      <c r="N755" s="305"/>
      <c r="O755" s="305"/>
      <c r="P755" s="305"/>
      <c r="Q755" s="305"/>
      <c r="R755" s="305"/>
      <c r="S755" s="305"/>
      <c r="T755" s="305"/>
      <c r="U755" s="305"/>
      <c r="V755" s="305"/>
      <c r="W755" s="305"/>
      <c r="X755" s="305"/>
      <c r="Y755" s="305"/>
      <c r="Z755" s="305"/>
      <c r="AA755" s="305"/>
      <c r="AB755" s="305"/>
      <c r="AC755" s="305"/>
      <c r="AD755" s="305"/>
      <c r="AE755" s="305"/>
      <c r="AF755" s="305"/>
      <c r="AG755" s="305"/>
      <c r="AH755" s="305"/>
      <c r="AI755" s="305"/>
    </row>
    <row r="756" spans="1:35" s="24" customFormat="1" ht="15">
      <c r="A756" s="120"/>
      <c r="B756" s="111"/>
      <c r="C756" s="90"/>
      <c r="D756" s="90"/>
      <c r="E756" s="23"/>
      <c r="F756" s="305"/>
      <c r="G756" s="305"/>
      <c r="H756" s="305"/>
      <c r="I756" s="305"/>
      <c r="J756" s="305"/>
      <c r="K756" s="305"/>
      <c r="L756" s="305"/>
      <c r="M756" s="305"/>
      <c r="N756" s="305"/>
      <c r="O756" s="305"/>
      <c r="P756" s="305"/>
      <c r="Q756" s="305"/>
      <c r="R756" s="305"/>
      <c r="S756" s="305"/>
      <c r="T756" s="305"/>
      <c r="U756" s="305"/>
      <c r="V756" s="305"/>
      <c r="W756" s="305"/>
      <c r="X756" s="305"/>
      <c r="Y756" s="305"/>
      <c r="Z756" s="305"/>
      <c r="AA756" s="305"/>
      <c r="AB756" s="305"/>
      <c r="AC756" s="305"/>
      <c r="AD756" s="305"/>
      <c r="AE756" s="305"/>
      <c r="AF756" s="305"/>
      <c r="AG756" s="305"/>
      <c r="AH756" s="305"/>
      <c r="AI756" s="305"/>
    </row>
    <row r="757" spans="1:35" s="24" customFormat="1" ht="15">
      <c r="A757" s="120"/>
      <c r="B757" s="111"/>
      <c r="C757" s="90"/>
      <c r="D757" s="90"/>
      <c r="E757" s="23"/>
      <c r="F757" s="305"/>
      <c r="G757" s="305"/>
      <c r="H757" s="305"/>
      <c r="I757" s="305"/>
      <c r="J757" s="305"/>
      <c r="K757" s="305"/>
      <c r="L757" s="305"/>
      <c r="M757" s="305"/>
      <c r="N757" s="305"/>
      <c r="O757" s="305"/>
      <c r="P757" s="305"/>
      <c r="Q757" s="305"/>
      <c r="R757" s="305"/>
      <c r="S757" s="305"/>
      <c r="T757" s="305"/>
      <c r="U757" s="305"/>
      <c r="V757" s="305"/>
      <c r="W757" s="305"/>
      <c r="X757" s="305"/>
      <c r="Y757" s="305"/>
      <c r="Z757" s="305"/>
      <c r="AA757" s="305"/>
      <c r="AB757" s="305"/>
      <c r="AC757" s="305"/>
      <c r="AD757" s="305"/>
      <c r="AE757" s="305"/>
      <c r="AF757" s="305"/>
      <c r="AG757" s="305"/>
      <c r="AH757" s="305"/>
      <c r="AI757" s="305"/>
    </row>
    <row r="758" spans="1:35" s="24" customFormat="1" ht="15">
      <c r="A758" s="120"/>
      <c r="B758" s="111"/>
      <c r="C758" s="90"/>
      <c r="D758" s="90"/>
      <c r="E758" s="23"/>
      <c r="F758" s="305"/>
      <c r="G758" s="305"/>
      <c r="H758" s="305"/>
      <c r="I758" s="305"/>
      <c r="J758" s="305"/>
      <c r="K758" s="305"/>
      <c r="L758" s="305"/>
      <c r="M758" s="305"/>
      <c r="N758" s="305"/>
      <c r="O758" s="305"/>
      <c r="P758" s="305"/>
      <c r="Q758" s="305"/>
      <c r="R758" s="305"/>
      <c r="S758" s="305"/>
      <c r="T758" s="305"/>
      <c r="U758" s="305"/>
      <c r="V758" s="305"/>
      <c r="W758" s="305"/>
      <c r="X758" s="305"/>
      <c r="Y758" s="305"/>
      <c r="Z758" s="305"/>
      <c r="AA758" s="305"/>
      <c r="AB758" s="305"/>
      <c r="AC758" s="305"/>
      <c r="AD758" s="305"/>
      <c r="AE758" s="305"/>
      <c r="AF758" s="305"/>
      <c r="AG758" s="305"/>
      <c r="AH758" s="305"/>
      <c r="AI758" s="305"/>
    </row>
    <row r="759" spans="1:35" s="24" customFormat="1" ht="15">
      <c r="A759" s="120"/>
      <c r="B759" s="111"/>
      <c r="C759" s="90"/>
      <c r="D759" s="90"/>
      <c r="E759" s="23"/>
      <c r="F759" s="305"/>
      <c r="G759" s="305"/>
      <c r="H759" s="305"/>
      <c r="I759" s="305"/>
      <c r="J759" s="305"/>
      <c r="K759" s="305"/>
      <c r="L759" s="305"/>
      <c r="M759" s="305"/>
      <c r="N759" s="305"/>
      <c r="O759" s="305"/>
      <c r="P759" s="305"/>
      <c r="Q759" s="305"/>
      <c r="R759" s="305"/>
      <c r="S759" s="305"/>
      <c r="T759" s="305"/>
      <c r="U759" s="305"/>
      <c r="V759" s="305"/>
      <c r="W759" s="305"/>
      <c r="X759" s="305"/>
      <c r="Y759" s="305"/>
      <c r="Z759" s="305"/>
      <c r="AA759" s="305"/>
      <c r="AB759" s="305"/>
      <c r="AC759" s="305"/>
      <c r="AD759" s="305"/>
      <c r="AE759" s="305"/>
      <c r="AF759" s="305"/>
      <c r="AG759" s="305"/>
      <c r="AH759" s="305"/>
      <c r="AI759" s="305"/>
    </row>
    <row r="760" spans="1:35" s="24" customFormat="1" ht="15">
      <c r="A760" s="120"/>
      <c r="B760" s="111"/>
      <c r="C760" s="90"/>
      <c r="D760" s="90"/>
      <c r="E760" s="23"/>
      <c r="F760" s="305"/>
      <c r="G760" s="305"/>
      <c r="H760" s="305"/>
      <c r="I760" s="305"/>
      <c r="J760" s="305"/>
      <c r="K760" s="305"/>
      <c r="L760" s="305"/>
      <c r="M760" s="305"/>
      <c r="N760" s="305"/>
      <c r="O760" s="305"/>
      <c r="P760" s="305"/>
      <c r="Q760" s="305"/>
      <c r="R760" s="305"/>
      <c r="S760" s="305"/>
      <c r="T760" s="305"/>
      <c r="U760" s="305"/>
      <c r="V760" s="305"/>
      <c r="W760" s="305"/>
      <c r="X760" s="305"/>
      <c r="Y760" s="305"/>
      <c r="Z760" s="305"/>
      <c r="AA760" s="305"/>
      <c r="AB760" s="305"/>
      <c r="AC760" s="305"/>
      <c r="AD760" s="305"/>
      <c r="AE760" s="305"/>
      <c r="AF760" s="305"/>
      <c r="AG760" s="305"/>
      <c r="AH760" s="305"/>
      <c r="AI760" s="305"/>
    </row>
    <row r="761" spans="1:35" s="24" customFormat="1" ht="15">
      <c r="A761" s="120"/>
      <c r="B761" s="111"/>
      <c r="C761" s="90"/>
      <c r="D761" s="90"/>
      <c r="E761" s="23"/>
      <c r="F761" s="305"/>
      <c r="G761" s="305"/>
      <c r="H761" s="305"/>
      <c r="I761" s="305"/>
      <c r="J761" s="305"/>
      <c r="K761" s="305"/>
      <c r="L761" s="305"/>
      <c r="M761" s="305"/>
      <c r="N761" s="305"/>
      <c r="O761" s="305"/>
      <c r="P761" s="305"/>
      <c r="Q761" s="305"/>
      <c r="R761" s="305"/>
      <c r="S761" s="305"/>
      <c r="T761" s="305"/>
      <c r="U761" s="305"/>
      <c r="V761" s="305"/>
      <c r="W761" s="305"/>
      <c r="X761" s="305"/>
      <c r="Y761" s="305"/>
      <c r="Z761" s="305"/>
      <c r="AA761" s="305"/>
      <c r="AB761" s="305"/>
      <c r="AC761" s="305"/>
      <c r="AD761" s="305"/>
      <c r="AE761" s="305"/>
      <c r="AF761" s="305"/>
      <c r="AG761" s="305"/>
      <c r="AH761" s="305"/>
      <c r="AI761" s="305"/>
    </row>
    <row r="762" spans="1:35" s="24" customFormat="1" ht="15">
      <c r="A762" s="120"/>
      <c r="B762" s="111"/>
      <c r="C762" s="90"/>
      <c r="D762" s="90"/>
      <c r="E762" s="23"/>
      <c r="F762" s="305"/>
      <c r="G762" s="305"/>
      <c r="H762" s="305"/>
      <c r="I762" s="305"/>
      <c r="J762" s="305"/>
      <c r="K762" s="305"/>
      <c r="L762" s="305"/>
      <c r="M762" s="305"/>
      <c r="N762" s="305"/>
      <c r="O762" s="305"/>
      <c r="P762" s="305"/>
      <c r="Q762" s="305"/>
      <c r="R762" s="305"/>
      <c r="S762" s="305"/>
      <c r="T762" s="305"/>
      <c r="U762" s="305"/>
      <c r="V762" s="305"/>
      <c r="W762" s="305"/>
      <c r="X762" s="305"/>
      <c r="Y762" s="305"/>
      <c r="Z762" s="305"/>
      <c r="AA762" s="305"/>
      <c r="AB762" s="305"/>
      <c r="AC762" s="305"/>
      <c r="AD762" s="305"/>
      <c r="AE762" s="305"/>
      <c r="AF762" s="305"/>
      <c r="AG762" s="305"/>
      <c r="AH762" s="305"/>
      <c r="AI762" s="305"/>
    </row>
    <row r="763" spans="1:35" s="24" customFormat="1" ht="15">
      <c r="A763" s="120"/>
      <c r="B763" s="111"/>
      <c r="C763" s="90"/>
      <c r="D763" s="90"/>
      <c r="E763" s="23"/>
      <c r="F763" s="305"/>
      <c r="G763" s="305"/>
      <c r="H763" s="305"/>
      <c r="I763" s="305"/>
      <c r="J763" s="305"/>
      <c r="K763" s="305"/>
      <c r="L763" s="305"/>
      <c r="M763" s="305"/>
      <c r="N763" s="305"/>
      <c r="O763" s="305"/>
      <c r="P763" s="305"/>
      <c r="Q763" s="305"/>
      <c r="R763" s="305"/>
      <c r="S763" s="305"/>
      <c r="T763" s="305"/>
      <c r="U763" s="305"/>
      <c r="V763" s="305"/>
      <c r="W763" s="305"/>
      <c r="X763" s="305"/>
      <c r="Y763" s="305"/>
      <c r="Z763" s="305"/>
      <c r="AA763" s="305"/>
      <c r="AB763" s="305"/>
      <c r="AC763" s="305"/>
      <c r="AD763" s="305"/>
      <c r="AE763" s="305"/>
      <c r="AF763" s="305"/>
      <c r="AG763" s="305"/>
      <c r="AH763" s="305"/>
      <c r="AI763" s="305"/>
    </row>
    <row r="764" spans="1:35" s="24" customFormat="1" ht="15">
      <c r="A764" s="120"/>
      <c r="B764" s="111"/>
      <c r="C764" s="90"/>
      <c r="D764" s="90"/>
      <c r="E764" s="23"/>
      <c r="F764" s="305"/>
      <c r="G764" s="305"/>
      <c r="H764" s="305"/>
      <c r="I764" s="305"/>
      <c r="J764" s="305"/>
      <c r="K764" s="305"/>
      <c r="L764" s="305"/>
      <c r="M764" s="305"/>
      <c r="N764" s="305"/>
      <c r="O764" s="305"/>
      <c r="P764" s="305"/>
      <c r="Q764" s="305"/>
      <c r="R764" s="305"/>
      <c r="S764" s="305"/>
      <c r="T764" s="305"/>
      <c r="U764" s="305"/>
      <c r="V764" s="305"/>
      <c r="W764" s="305"/>
      <c r="X764" s="305"/>
      <c r="Y764" s="305"/>
      <c r="Z764" s="305"/>
      <c r="AA764" s="305"/>
      <c r="AB764" s="305"/>
      <c r="AC764" s="305"/>
      <c r="AD764" s="305"/>
      <c r="AE764" s="305"/>
      <c r="AF764" s="305"/>
      <c r="AG764" s="305"/>
      <c r="AH764" s="305"/>
      <c r="AI764" s="305"/>
    </row>
    <row r="765" spans="1:35" s="24" customFormat="1" ht="15">
      <c r="A765" s="120"/>
      <c r="B765" s="111"/>
      <c r="C765" s="90"/>
      <c r="D765" s="90"/>
      <c r="E765" s="23"/>
      <c r="F765" s="305"/>
      <c r="G765" s="305"/>
      <c r="H765" s="305"/>
      <c r="I765" s="305"/>
      <c r="J765" s="305"/>
      <c r="K765" s="305"/>
      <c r="L765" s="305"/>
      <c r="M765" s="305"/>
      <c r="N765" s="305"/>
      <c r="O765" s="305"/>
      <c r="P765" s="305"/>
      <c r="Q765" s="305"/>
      <c r="R765" s="305"/>
      <c r="S765" s="305"/>
      <c r="T765" s="305"/>
      <c r="U765" s="305"/>
      <c r="V765" s="305"/>
      <c r="W765" s="305"/>
      <c r="X765" s="305"/>
      <c r="Y765" s="305"/>
      <c r="Z765" s="305"/>
      <c r="AA765" s="305"/>
      <c r="AB765" s="305"/>
      <c r="AC765" s="305"/>
      <c r="AD765" s="305"/>
      <c r="AE765" s="305"/>
      <c r="AF765" s="305"/>
      <c r="AG765" s="305"/>
      <c r="AH765" s="305"/>
      <c r="AI765" s="305"/>
    </row>
    <row r="766" spans="1:35" s="24" customFormat="1" ht="15">
      <c r="A766" s="120"/>
      <c r="B766" s="111"/>
      <c r="C766" s="90"/>
      <c r="D766" s="90"/>
      <c r="E766" s="23"/>
      <c r="F766" s="305"/>
      <c r="G766" s="305"/>
      <c r="H766" s="305"/>
      <c r="I766" s="305"/>
      <c r="J766" s="305"/>
      <c r="K766" s="305"/>
      <c r="L766" s="305"/>
      <c r="M766" s="305"/>
      <c r="N766" s="305"/>
      <c r="O766" s="305"/>
      <c r="P766" s="305"/>
      <c r="Q766" s="305"/>
      <c r="R766" s="305"/>
      <c r="S766" s="305"/>
      <c r="T766" s="305"/>
      <c r="U766" s="305"/>
      <c r="V766" s="305"/>
      <c r="W766" s="305"/>
      <c r="X766" s="305"/>
      <c r="Y766" s="305"/>
      <c r="Z766" s="305"/>
      <c r="AA766" s="305"/>
      <c r="AB766" s="305"/>
      <c r="AC766" s="305"/>
      <c r="AD766" s="305"/>
      <c r="AE766" s="305"/>
      <c r="AF766" s="305"/>
      <c r="AG766" s="305"/>
      <c r="AH766" s="305"/>
      <c r="AI766" s="305"/>
    </row>
    <row r="767" spans="1:35" s="24" customFormat="1" ht="15">
      <c r="A767" s="120"/>
      <c r="B767" s="111"/>
      <c r="C767" s="90"/>
      <c r="D767" s="90"/>
      <c r="E767" s="23"/>
      <c r="F767" s="305"/>
      <c r="G767" s="305"/>
      <c r="H767" s="305"/>
      <c r="I767" s="305"/>
      <c r="J767" s="305"/>
      <c r="K767" s="305"/>
      <c r="L767" s="305"/>
      <c r="M767" s="305"/>
      <c r="N767" s="305"/>
      <c r="O767" s="305"/>
      <c r="P767" s="305"/>
      <c r="Q767" s="305"/>
      <c r="R767" s="305"/>
      <c r="S767" s="305"/>
      <c r="T767" s="305"/>
      <c r="U767" s="305"/>
      <c r="V767" s="305"/>
      <c r="W767" s="305"/>
      <c r="X767" s="305"/>
      <c r="Y767" s="305"/>
      <c r="Z767" s="305"/>
      <c r="AA767" s="305"/>
      <c r="AB767" s="305"/>
      <c r="AC767" s="305"/>
      <c r="AD767" s="305"/>
      <c r="AE767" s="305"/>
      <c r="AF767" s="305"/>
      <c r="AG767" s="305"/>
      <c r="AH767" s="305"/>
      <c r="AI767" s="305"/>
    </row>
    <row r="768" spans="1:35" s="24" customFormat="1" ht="15">
      <c r="A768" s="120"/>
      <c r="B768" s="111"/>
      <c r="C768" s="90"/>
      <c r="D768" s="90"/>
      <c r="E768" s="23"/>
      <c r="F768" s="305"/>
      <c r="G768" s="305"/>
      <c r="H768" s="305"/>
      <c r="I768" s="305"/>
      <c r="J768" s="305"/>
      <c r="K768" s="305"/>
      <c r="L768" s="305"/>
      <c r="M768" s="305"/>
      <c r="N768" s="305"/>
      <c r="O768" s="305"/>
      <c r="P768" s="305"/>
      <c r="Q768" s="305"/>
      <c r="R768" s="305"/>
      <c r="S768" s="305"/>
      <c r="T768" s="305"/>
      <c r="U768" s="305"/>
      <c r="V768" s="305"/>
      <c r="W768" s="305"/>
      <c r="X768" s="305"/>
      <c r="Y768" s="305"/>
      <c r="Z768" s="305"/>
      <c r="AA768" s="305"/>
      <c r="AB768" s="305"/>
      <c r="AC768" s="305"/>
      <c r="AD768" s="305"/>
      <c r="AE768" s="305"/>
      <c r="AF768" s="305"/>
      <c r="AG768" s="305"/>
      <c r="AH768" s="305"/>
      <c r="AI768" s="305"/>
    </row>
    <row r="769" spans="1:35" s="24" customFormat="1" ht="15">
      <c r="A769" s="120"/>
      <c r="B769" s="111"/>
      <c r="C769" s="90"/>
      <c r="D769" s="90"/>
      <c r="E769" s="23"/>
      <c r="F769" s="305"/>
      <c r="G769" s="305"/>
      <c r="H769" s="305"/>
      <c r="I769" s="305"/>
      <c r="J769" s="305"/>
      <c r="K769" s="305"/>
      <c r="L769" s="305"/>
      <c r="M769" s="305"/>
      <c r="N769" s="305"/>
      <c r="O769" s="305"/>
      <c r="P769" s="305"/>
      <c r="Q769" s="305"/>
      <c r="R769" s="305"/>
      <c r="S769" s="305"/>
      <c r="T769" s="305"/>
      <c r="U769" s="305"/>
      <c r="V769" s="305"/>
      <c r="W769" s="305"/>
      <c r="X769" s="305"/>
      <c r="Y769" s="305"/>
      <c r="Z769" s="305"/>
      <c r="AA769" s="305"/>
      <c r="AB769" s="305"/>
      <c r="AC769" s="305"/>
      <c r="AD769" s="305"/>
      <c r="AE769" s="305"/>
      <c r="AF769" s="305"/>
      <c r="AG769" s="305"/>
      <c r="AH769" s="305"/>
      <c r="AI769" s="305"/>
    </row>
    <row r="770" spans="1:35" s="24" customFormat="1" ht="15">
      <c r="A770" s="120"/>
      <c r="B770" s="111"/>
      <c r="C770" s="90"/>
      <c r="D770" s="90"/>
      <c r="E770" s="23"/>
      <c r="F770" s="305"/>
      <c r="G770" s="305"/>
      <c r="H770" s="305"/>
      <c r="I770" s="305"/>
      <c r="J770" s="305"/>
      <c r="K770" s="305"/>
      <c r="L770" s="305"/>
      <c r="M770" s="305"/>
      <c r="N770" s="305"/>
      <c r="O770" s="305"/>
      <c r="P770" s="305"/>
      <c r="Q770" s="305"/>
      <c r="R770" s="305"/>
      <c r="S770" s="305"/>
      <c r="T770" s="305"/>
      <c r="U770" s="305"/>
      <c r="V770" s="305"/>
      <c r="W770" s="305"/>
      <c r="X770" s="305"/>
      <c r="Y770" s="305"/>
      <c r="Z770" s="305"/>
      <c r="AA770" s="305"/>
      <c r="AB770" s="305"/>
      <c r="AC770" s="305"/>
      <c r="AD770" s="305"/>
      <c r="AE770" s="305"/>
      <c r="AF770" s="305"/>
      <c r="AG770" s="305"/>
      <c r="AH770" s="305"/>
      <c r="AI770" s="305"/>
    </row>
    <row r="771" spans="1:35" s="24" customFormat="1" ht="15">
      <c r="A771" s="120"/>
      <c r="B771" s="111"/>
      <c r="C771" s="90"/>
      <c r="D771" s="90"/>
      <c r="E771" s="23"/>
      <c r="F771" s="305"/>
      <c r="G771" s="305"/>
      <c r="H771" s="305"/>
      <c r="I771" s="305"/>
      <c r="J771" s="305"/>
      <c r="K771" s="305"/>
      <c r="L771" s="305"/>
      <c r="M771" s="305"/>
      <c r="N771" s="305"/>
      <c r="O771" s="305"/>
      <c r="P771" s="305"/>
      <c r="Q771" s="305"/>
      <c r="R771" s="305"/>
      <c r="S771" s="305"/>
      <c r="T771" s="305"/>
      <c r="U771" s="305"/>
      <c r="V771" s="305"/>
      <c r="W771" s="305"/>
      <c r="X771" s="305"/>
      <c r="Y771" s="305"/>
      <c r="Z771" s="305"/>
      <c r="AA771" s="305"/>
      <c r="AB771" s="305"/>
      <c r="AC771" s="305"/>
      <c r="AD771" s="305"/>
      <c r="AE771" s="305"/>
      <c r="AF771" s="305"/>
      <c r="AG771" s="305"/>
      <c r="AH771" s="305"/>
      <c r="AI771" s="305"/>
    </row>
    <row r="772" spans="1:35" s="24" customFormat="1" ht="15">
      <c r="A772" s="120"/>
      <c r="B772" s="111"/>
      <c r="C772" s="90"/>
      <c r="D772" s="90"/>
      <c r="E772" s="23"/>
      <c r="F772" s="305"/>
      <c r="G772" s="305"/>
      <c r="H772" s="305"/>
      <c r="I772" s="305"/>
      <c r="J772" s="305"/>
      <c r="K772" s="305"/>
      <c r="L772" s="305"/>
      <c r="M772" s="305"/>
      <c r="N772" s="305"/>
      <c r="O772" s="305"/>
      <c r="P772" s="305"/>
      <c r="Q772" s="305"/>
      <c r="R772" s="305"/>
      <c r="S772" s="305"/>
      <c r="T772" s="305"/>
      <c r="U772" s="305"/>
      <c r="V772" s="305"/>
      <c r="W772" s="305"/>
      <c r="X772" s="305"/>
      <c r="Y772" s="305"/>
      <c r="Z772" s="305"/>
      <c r="AA772" s="305"/>
      <c r="AB772" s="305"/>
      <c r="AC772" s="305"/>
      <c r="AD772" s="305"/>
      <c r="AE772" s="305"/>
      <c r="AF772" s="305"/>
      <c r="AG772" s="305"/>
      <c r="AH772" s="305"/>
      <c r="AI772" s="305"/>
    </row>
    <row r="773" spans="1:35" s="24" customFormat="1" ht="15">
      <c r="A773" s="120"/>
      <c r="B773" s="111"/>
      <c r="C773" s="90"/>
      <c r="D773" s="90"/>
      <c r="E773" s="23"/>
      <c r="F773" s="305"/>
      <c r="G773" s="305"/>
      <c r="H773" s="305"/>
      <c r="I773" s="305"/>
      <c r="J773" s="305"/>
      <c r="K773" s="305"/>
      <c r="L773" s="305"/>
      <c r="M773" s="305"/>
      <c r="N773" s="305"/>
      <c r="O773" s="305"/>
      <c r="P773" s="305"/>
      <c r="Q773" s="305"/>
      <c r="R773" s="305"/>
      <c r="S773" s="305"/>
      <c r="T773" s="305"/>
      <c r="U773" s="305"/>
      <c r="V773" s="305"/>
      <c r="W773" s="305"/>
      <c r="X773" s="305"/>
      <c r="Y773" s="305"/>
      <c r="Z773" s="305"/>
      <c r="AA773" s="305"/>
      <c r="AB773" s="305"/>
      <c r="AC773" s="305"/>
      <c r="AD773" s="305"/>
      <c r="AE773" s="305"/>
      <c r="AF773" s="305"/>
      <c r="AG773" s="305"/>
      <c r="AH773" s="305"/>
      <c r="AI773" s="305"/>
    </row>
    <row r="774" spans="1:35" s="24" customFormat="1" ht="15">
      <c r="A774" s="120"/>
      <c r="B774" s="111"/>
      <c r="C774" s="90"/>
      <c r="D774" s="90"/>
      <c r="E774" s="23"/>
      <c r="F774" s="305"/>
      <c r="G774" s="305"/>
      <c r="H774" s="305"/>
      <c r="I774" s="305"/>
      <c r="J774" s="305"/>
      <c r="K774" s="305"/>
      <c r="L774" s="305"/>
      <c r="M774" s="305"/>
      <c r="N774" s="305"/>
      <c r="O774" s="305"/>
      <c r="P774" s="305"/>
      <c r="Q774" s="305"/>
      <c r="R774" s="305"/>
      <c r="S774" s="305"/>
      <c r="T774" s="305"/>
      <c r="U774" s="305"/>
      <c r="V774" s="305"/>
      <c r="W774" s="305"/>
      <c r="X774" s="305"/>
      <c r="Y774" s="305"/>
      <c r="Z774" s="305"/>
      <c r="AA774" s="305"/>
      <c r="AB774" s="305"/>
      <c r="AC774" s="305"/>
      <c r="AD774" s="305"/>
      <c r="AE774" s="305"/>
      <c r="AF774" s="305"/>
      <c r="AG774" s="305"/>
      <c r="AH774" s="305"/>
      <c r="AI774" s="305"/>
    </row>
    <row r="775" spans="1:35" s="24" customFormat="1" ht="15">
      <c r="A775" s="120"/>
      <c r="B775" s="111"/>
      <c r="C775" s="90"/>
      <c r="D775" s="90"/>
      <c r="E775" s="23"/>
      <c r="F775" s="305"/>
      <c r="G775" s="305"/>
      <c r="H775" s="305"/>
      <c r="I775" s="305"/>
      <c r="J775" s="305"/>
      <c r="K775" s="305"/>
      <c r="L775" s="305"/>
      <c r="M775" s="305"/>
      <c r="N775" s="305"/>
      <c r="O775" s="305"/>
      <c r="P775" s="305"/>
      <c r="Q775" s="305"/>
      <c r="R775" s="305"/>
      <c r="S775" s="305"/>
      <c r="T775" s="305"/>
      <c r="U775" s="305"/>
      <c r="V775" s="305"/>
      <c r="W775" s="305"/>
      <c r="X775" s="305"/>
      <c r="Y775" s="305"/>
      <c r="Z775" s="305"/>
      <c r="AA775" s="305"/>
      <c r="AB775" s="305"/>
      <c r="AC775" s="305"/>
      <c r="AD775" s="305"/>
      <c r="AE775" s="305"/>
      <c r="AF775" s="305"/>
      <c r="AG775" s="305"/>
      <c r="AH775" s="305"/>
      <c r="AI775" s="305"/>
    </row>
    <row r="776" spans="1:35" s="24" customFormat="1" ht="15">
      <c r="A776" s="120"/>
      <c r="B776" s="111"/>
      <c r="C776" s="90"/>
      <c r="D776" s="90"/>
      <c r="E776" s="23"/>
      <c r="F776" s="305"/>
      <c r="G776" s="305"/>
      <c r="H776" s="305"/>
      <c r="I776" s="305"/>
      <c r="J776" s="305"/>
      <c r="K776" s="305"/>
      <c r="L776" s="305"/>
      <c r="M776" s="305"/>
      <c r="N776" s="305"/>
      <c r="O776" s="305"/>
      <c r="P776" s="305"/>
      <c r="Q776" s="305"/>
      <c r="R776" s="305"/>
      <c r="S776" s="305"/>
      <c r="T776" s="305"/>
      <c r="U776" s="305"/>
      <c r="V776" s="305"/>
      <c r="W776" s="305"/>
      <c r="X776" s="305"/>
      <c r="Y776" s="305"/>
      <c r="Z776" s="305"/>
      <c r="AA776" s="305"/>
      <c r="AB776" s="305"/>
      <c r="AC776" s="305"/>
      <c r="AD776" s="305"/>
      <c r="AE776" s="305"/>
      <c r="AF776" s="305"/>
      <c r="AG776" s="305"/>
      <c r="AH776" s="305"/>
      <c r="AI776" s="305"/>
    </row>
    <row r="777" spans="1:35" s="24" customFormat="1" ht="15">
      <c r="A777" s="120"/>
      <c r="B777" s="111"/>
      <c r="C777" s="90"/>
      <c r="D777" s="90"/>
      <c r="E777" s="23"/>
      <c r="F777" s="305"/>
      <c r="G777" s="305"/>
      <c r="H777" s="305"/>
      <c r="I777" s="305"/>
      <c r="J777" s="305"/>
      <c r="K777" s="305"/>
      <c r="L777" s="305"/>
      <c r="M777" s="305"/>
      <c r="N777" s="305"/>
      <c r="O777" s="305"/>
      <c r="P777" s="305"/>
      <c r="Q777" s="305"/>
      <c r="R777" s="305"/>
      <c r="S777" s="305"/>
      <c r="T777" s="305"/>
      <c r="U777" s="305"/>
      <c r="V777" s="305"/>
      <c r="W777" s="305"/>
      <c r="X777" s="305"/>
      <c r="Y777" s="305"/>
      <c r="Z777" s="305"/>
      <c r="AA777" s="305"/>
      <c r="AB777" s="305"/>
      <c r="AC777" s="305"/>
      <c r="AD777" s="305"/>
      <c r="AE777" s="305"/>
      <c r="AF777" s="305"/>
      <c r="AG777" s="305"/>
      <c r="AH777" s="305"/>
      <c r="AI777" s="305"/>
    </row>
    <row r="778" spans="1:35" s="24" customFormat="1" ht="15">
      <c r="A778" s="120"/>
      <c r="B778" s="111"/>
      <c r="C778" s="90"/>
      <c r="D778" s="90"/>
      <c r="E778" s="23"/>
      <c r="F778" s="305"/>
      <c r="G778" s="305"/>
      <c r="H778" s="305"/>
      <c r="I778" s="305"/>
      <c r="J778" s="305"/>
      <c r="K778" s="305"/>
      <c r="L778" s="305"/>
      <c r="M778" s="305"/>
      <c r="N778" s="305"/>
      <c r="O778" s="305"/>
      <c r="P778" s="305"/>
      <c r="Q778" s="305"/>
      <c r="R778" s="305"/>
      <c r="S778" s="305"/>
      <c r="T778" s="305"/>
      <c r="U778" s="305"/>
      <c r="V778" s="305"/>
      <c r="W778" s="305"/>
      <c r="X778" s="305"/>
      <c r="Y778" s="305"/>
      <c r="Z778" s="305"/>
      <c r="AA778" s="305"/>
      <c r="AB778" s="305"/>
      <c r="AC778" s="305"/>
      <c r="AD778" s="305"/>
      <c r="AE778" s="305"/>
      <c r="AF778" s="305"/>
      <c r="AG778" s="305"/>
      <c r="AH778" s="305"/>
      <c r="AI778" s="305"/>
    </row>
    <row r="779" spans="1:35" s="24" customFormat="1" ht="15">
      <c r="A779" s="120"/>
      <c r="B779" s="111"/>
      <c r="C779" s="90"/>
      <c r="D779" s="90"/>
      <c r="E779" s="23"/>
      <c r="F779" s="305"/>
      <c r="G779" s="305"/>
      <c r="H779" s="305"/>
      <c r="I779" s="305"/>
      <c r="J779" s="305"/>
      <c r="K779" s="305"/>
      <c r="L779" s="305"/>
      <c r="M779" s="305"/>
      <c r="N779" s="305"/>
      <c r="O779" s="305"/>
      <c r="P779" s="305"/>
      <c r="Q779" s="305"/>
      <c r="R779" s="305"/>
      <c r="S779" s="305"/>
      <c r="T779" s="305"/>
      <c r="U779" s="305"/>
      <c r="V779" s="305"/>
      <c r="W779" s="305"/>
      <c r="X779" s="305"/>
      <c r="Y779" s="305"/>
      <c r="Z779" s="305"/>
      <c r="AA779" s="305"/>
      <c r="AB779" s="305"/>
      <c r="AC779" s="305"/>
      <c r="AD779" s="305"/>
      <c r="AE779" s="305"/>
      <c r="AF779" s="305"/>
      <c r="AG779" s="305"/>
      <c r="AH779" s="305"/>
      <c r="AI779" s="305"/>
    </row>
    <row r="780" spans="1:35" s="24" customFormat="1" ht="15">
      <c r="A780" s="120"/>
      <c r="B780" s="111"/>
      <c r="C780" s="90"/>
      <c r="D780" s="90"/>
      <c r="E780" s="23"/>
      <c r="F780" s="305"/>
      <c r="G780" s="305"/>
      <c r="H780" s="305"/>
      <c r="I780" s="305"/>
      <c r="J780" s="305"/>
      <c r="K780" s="305"/>
      <c r="L780" s="305"/>
      <c r="M780" s="305"/>
      <c r="N780" s="305"/>
      <c r="O780" s="305"/>
      <c r="P780" s="305"/>
      <c r="Q780" s="305"/>
      <c r="R780" s="305"/>
      <c r="S780" s="305"/>
      <c r="T780" s="305"/>
      <c r="U780" s="305"/>
      <c r="V780" s="305"/>
      <c r="W780" s="305"/>
      <c r="X780" s="305"/>
      <c r="Y780" s="305"/>
      <c r="Z780" s="305"/>
      <c r="AA780" s="305"/>
      <c r="AB780" s="305"/>
      <c r="AC780" s="305"/>
      <c r="AD780" s="305"/>
      <c r="AE780" s="305"/>
      <c r="AF780" s="305"/>
      <c r="AG780" s="305"/>
      <c r="AH780" s="305"/>
      <c r="AI780" s="305"/>
    </row>
    <row r="781" spans="1:35" s="24" customFormat="1" ht="15">
      <c r="A781" s="120"/>
      <c r="B781" s="111"/>
      <c r="C781" s="90"/>
      <c r="D781" s="90"/>
      <c r="E781" s="23"/>
      <c r="F781" s="305"/>
      <c r="G781" s="305"/>
      <c r="H781" s="305"/>
      <c r="I781" s="305"/>
      <c r="J781" s="305"/>
      <c r="K781" s="305"/>
      <c r="L781" s="305"/>
      <c r="M781" s="305"/>
      <c r="N781" s="305"/>
      <c r="O781" s="305"/>
      <c r="P781" s="305"/>
      <c r="Q781" s="305"/>
      <c r="R781" s="305"/>
      <c r="S781" s="305"/>
      <c r="T781" s="305"/>
      <c r="U781" s="305"/>
      <c r="V781" s="305"/>
      <c r="W781" s="305"/>
      <c r="X781" s="305"/>
      <c r="Y781" s="305"/>
      <c r="Z781" s="305"/>
      <c r="AA781" s="305"/>
      <c r="AB781" s="305"/>
      <c r="AC781" s="305"/>
      <c r="AD781" s="305"/>
      <c r="AE781" s="305"/>
      <c r="AF781" s="305"/>
      <c r="AG781" s="305"/>
      <c r="AH781" s="305"/>
      <c r="AI781" s="305"/>
    </row>
    <row r="782" spans="1:35" s="24" customFormat="1" ht="15">
      <c r="A782" s="120"/>
      <c r="B782" s="111"/>
      <c r="C782" s="90"/>
      <c r="D782" s="90"/>
      <c r="E782" s="23"/>
      <c r="F782" s="305"/>
      <c r="G782" s="305"/>
      <c r="H782" s="305"/>
      <c r="I782" s="305"/>
      <c r="J782" s="305"/>
      <c r="K782" s="305"/>
      <c r="L782" s="305"/>
      <c r="M782" s="305"/>
      <c r="N782" s="305"/>
      <c r="O782" s="305"/>
      <c r="P782" s="305"/>
      <c r="Q782" s="305"/>
      <c r="R782" s="305"/>
      <c r="S782" s="305"/>
      <c r="T782" s="305"/>
      <c r="U782" s="305"/>
      <c r="V782" s="305"/>
      <c r="W782" s="305"/>
      <c r="X782" s="305"/>
      <c r="Y782" s="305"/>
      <c r="Z782" s="305"/>
      <c r="AA782" s="305"/>
      <c r="AB782" s="305"/>
      <c r="AC782" s="305"/>
      <c r="AD782" s="305"/>
      <c r="AE782" s="305"/>
      <c r="AF782" s="305"/>
      <c r="AG782" s="305"/>
      <c r="AH782" s="305"/>
      <c r="AI782" s="305"/>
    </row>
    <row r="783" spans="1:35" s="24" customFormat="1" ht="15">
      <c r="A783" s="120"/>
      <c r="B783" s="111"/>
      <c r="C783" s="90"/>
      <c r="D783" s="90"/>
      <c r="E783" s="23"/>
      <c r="F783" s="305"/>
      <c r="G783" s="305"/>
      <c r="H783" s="305"/>
      <c r="I783" s="305"/>
      <c r="J783" s="305"/>
      <c r="K783" s="305"/>
      <c r="L783" s="305"/>
      <c r="M783" s="305"/>
      <c r="N783" s="305"/>
      <c r="O783" s="305"/>
      <c r="P783" s="305"/>
      <c r="Q783" s="305"/>
      <c r="R783" s="305"/>
      <c r="S783" s="305"/>
      <c r="T783" s="305"/>
      <c r="U783" s="305"/>
      <c r="V783" s="305"/>
      <c r="W783" s="305"/>
      <c r="X783" s="305"/>
      <c r="Y783" s="305"/>
      <c r="Z783" s="305"/>
      <c r="AA783" s="305"/>
      <c r="AB783" s="305"/>
      <c r="AC783" s="305"/>
      <c r="AD783" s="305"/>
      <c r="AE783" s="305"/>
      <c r="AF783" s="305"/>
      <c r="AG783" s="305"/>
      <c r="AH783" s="305"/>
      <c r="AI783" s="305"/>
    </row>
    <row r="784" spans="1:35" s="24" customFormat="1" ht="15">
      <c r="A784" s="120"/>
      <c r="B784" s="111"/>
      <c r="C784" s="90"/>
      <c r="D784" s="90"/>
      <c r="E784" s="23"/>
      <c r="F784" s="305"/>
      <c r="G784" s="305"/>
      <c r="H784" s="305"/>
      <c r="I784" s="305"/>
      <c r="J784" s="305"/>
      <c r="K784" s="305"/>
      <c r="L784" s="305"/>
      <c r="M784" s="305"/>
      <c r="N784" s="305"/>
      <c r="O784" s="305"/>
      <c r="P784" s="305"/>
      <c r="Q784" s="305"/>
      <c r="R784" s="305"/>
      <c r="S784" s="305"/>
      <c r="T784" s="305"/>
      <c r="U784" s="305"/>
      <c r="V784" s="305"/>
      <c r="W784" s="305"/>
      <c r="X784" s="305"/>
      <c r="Y784" s="305"/>
      <c r="Z784" s="305"/>
      <c r="AA784" s="305"/>
      <c r="AB784" s="305"/>
      <c r="AC784" s="305"/>
      <c r="AD784" s="305"/>
      <c r="AE784" s="305"/>
      <c r="AF784" s="305"/>
      <c r="AG784" s="305"/>
      <c r="AH784" s="305"/>
      <c r="AI784" s="305"/>
    </row>
    <row r="785" spans="1:35" s="24" customFormat="1" ht="15">
      <c r="A785" s="120"/>
      <c r="B785" s="111"/>
      <c r="C785" s="90"/>
      <c r="D785" s="90"/>
      <c r="E785" s="23"/>
      <c r="F785" s="305"/>
      <c r="G785" s="305"/>
      <c r="H785" s="305"/>
      <c r="I785" s="305"/>
      <c r="J785" s="305"/>
      <c r="K785" s="305"/>
      <c r="L785" s="305"/>
      <c r="M785" s="305"/>
      <c r="N785" s="305"/>
      <c r="O785" s="305"/>
      <c r="P785" s="305"/>
      <c r="Q785" s="305"/>
      <c r="R785" s="305"/>
      <c r="S785" s="305"/>
      <c r="T785" s="305"/>
      <c r="U785" s="305"/>
      <c r="V785" s="305"/>
      <c r="W785" s="305"/>
      <c r="X785" s="305"/>
      <c r="Y785" s="305"/>
      <c r="Z785" s="305"/>
      <c r="AA785" s="305"/>
      <c r="AB785" s="305"/>
      <c r="AC785" s="305"/>
      <c r="AD785" s="305"/>
      <c r="AE785" s="305"/>
      <c r="AF785" s="305"/>
      <c r="AG785" s="305"/>
      <c r="AH785" s="305"/>
      <c r="AI785" s="305"/>
    </row>
    <row r="786" spans="1:35" s="24" customFormat="1" ht="15">
      <c r="A786" s="120"/>
      <c r="B786" s="111"/>
      <c r="C786" s="90"/>
      <c r="D786" s="90"/>
      <c r="E786" s="23"/>
      <c r="F786" s="305"/>
      <c r="G786" s="305"/>
      <c r="H786" s="305"/>
      <c r="I786" s="305"/>
      <c r="J786" s="305"/>
      <c r="K786" s="305"/>
      <c r="L786" s="305"/>
      <c r="M786" s="305"/>
      <c r="N786" s="305"/>
      <c r="O786" s="305"/>
      <c r="P786" s="305"/>
      <c r="Q786" s="305"/>
      <c r="R786" s="305"/>
      <c r="S786" s="305"/>
      <c r="T786" s="305"/>
      <c r="U786" s="305"/>
      <c r="V786" s="305"/>
      <c r="W786" s="305"/>
      <c r="X786" s="305"/>
      <c r="Y786" s="305"/>
      <c r="Z786" s="305"/>
      <c r="AA786" s="305"/>
      <c r="AB786" s="305"/>
      <c r="AC786" s="305"/>
      <c r="AD786" s="305"/>
      <c r="AE786" s="305"/>
      <c r="AF786" s="305"/>
      <c r="AG786" s="305"/>
      <c r="AH786" s="305"/>
      <c r="AI786" s="305"/>
    </row>
    <row r="787" spans="1:35" s="24" customFormat="1" ht="15">
      <c r="A787" s="120"/>
      <c r="B787" s="111"/>
      <c r="C787" s="90"/>
      <c r="D787" s="90"/>
      <c r="E787" s="23"/>
      <c r="F787" s="305"/>
      <c r="G787" s="305"/>
      <c r="H787" s="305"/>
      <c r="I787" s="305"/>
      <c r="J787" s="305"/>
      <c r="K787" s="305"/>
      <c r="L787" s="305"/>
      <c r="M787" s="305"/>
      <c r="N787" s="305"/>
      <c r="O787" s="305"/>
      <c r="P787" s="305"/>
      <c r="Q787" s="305"/>
      <c r="R787" s="305"/>
      <c r="S787" s="305"/>
      <c r="T787" s="305"/>
      <c r="U787" s="305"/>
      <c r="V787" s="305"/>
      <c r="W787" s="305"/>
      <c r="X787" s="305"/>
      <c r="Y787" s="305"/>
      <c r="Z787" s="305"/>
      <c r="AA787" s="305"/>
      <c r="AB787" s="305"/>
      <c r="AC787" s="305"/>
      <c r="AD787" s="305"/>
      <c r="AE787" s="305"/>
      <c r="AF787" s="305"/>
      <c r="AG787" s="305"/>
      <c r="AH787" s="305"/>
      <c r="AI787" s="305"/>
    </row>
    <row r="788" spans="1:35" s="24" customFormat="1" ht="15">
      <c r="A788" s="120"/>
      <c r="B788" s="111"/>
      <c r="C788" s="90"/>
      <c r="D788" s="90"/>
      <c r="E788" s="23"/>
      <c r="F788" s="305"/>
      <c r="G788" s="305"/>
      <c r="H788" s="305"/>
      <c r="I788" s="305"/>
      <c r="J788" s="305"/>
      <c r="K788" s="305"/>
      <c r="L788" s="305"/>
      <c r="M788" s="305"/>
      <c r="N788" s="305"/>
      <c r="O788" s="305"/>
      <c r="P788" s="305"/>
      <c r="Q788" s="305"/>
      <c r="R788" s="305"/>
      <c r="S788" s="305"/>
      <c r="T788" s="305"/>
      <c r="U788" s="305"/>
      <c r="V788" s="305"/>
      <c r="W788" s="305"/>
      <c r="X788" s="305"/>
      <c r="Y788" s="305"/>
      <c r="Z788" s="305"/>
      <c r="AA788" s="305"/>
      <c r="AB788" s="305"/>
      <c r="AC788" s="305"/>
      <c r="AD788" s="305"/>
      <c r="AE788" s="305"/>
      <c r="AF788" s="305"/>
      <c r="AG788" s="305"/>
      <c r="AH788" s="305"/>
      <c r="AI788" s="305"/>
    </row>
    <row r="789" spans="1:35" s="24" customFormat="1" ht="15">
      <c r="A789" s="120"/>
      <c r="B789" s="111"/>
      <c r="C789" s="90"/>
      <c r="D789" s="90"/>
      <c r="E789" s="23"/>
      <c r="F789" s="305"/>
      <c r="G789" s="305"/>
      <c r="H789" s="305"/>
      <c r="I789" s="305"/>
      <c r="J789" s="305"/>
      <c r="K789" s="305"/>
      <c r="L789" s="305"/>
      <c r="M789" s="305"/>
      <c r="N789" s="305"/>
      <c r="O789" s="305"/>
      <c r="P789" s="305"/>
      <c r="Q789" s="305"/>
      <c r="R789" s="305"/>
      <c r="S789" s="305"/>
      <c r="T789" s="305"/>
      <c r="U789" s="305"/>
      <c r="V789" s="305"/>
      <c r="W789" s="305"/>
      <c r="X789" s="305"/>
      <c r="Y789" s="305"/>
      <c r="Z789" s="305"/>
      <c r="AA789" s="305"/>
      <c r="AB789" s="305"/>
      <c r="AC789" s="305"/>
      <c r="AD789" s="305"/>
      <c r="AE789" s="305"/>
      <c r="AF789" s="305"/>
      <c r="AG789" s="305"/>
      <c r="AH789" s="305"/>
      <c r="AI789" s="305"/>
    </row>
    <row r="790" spans="1:35" s="24" customFormat="1" ht="15">
      <c r="A790" s="120"/>
      <c r="B790" s="111"/>
      <c r="C790" s="90"/>
      <c r="D790" s="90"/>
      <c r="E790" s="23"/>
      <c r="F790" s="305"/>
      <c r="G790" s="305"/>
      <c r="H790" s="305"/>
      <c r="I790" s="305"/>
      <c r="J790" s="305"/>
      <c r="K790" s="305"/>
      <c r="L790" s="305"/>
      <c r="M790" s="305"/>
      <c r="N790" s="305"/>
      <c r="O790" s="305"/>
      <c r="P790" s="305"/>
      <c r="Q790" s="305"/>
      <c r="R790" s="305"/>
      <c r="S790" s="305"/>
      <c r="T790" s="305"/>
      <c r="U790" s="305"/>
      <c r="V790" s="305"/>
      <c r="W790" s="305"/>
      <c r="X790" s="305"/>
      <c r="Y790" s="305"/>
      <c r="Z790" s="305"/>
      <c r="AA790" s="305"/>
      <c r="AB790" s="305"/>
      <c r="AC790" s="305"/>
      <c r="AD790" s="305"/>
      <c r="AE790" s="305"/>
      <c r="AF790" s="305"/>
      <c r="AG790" s="305"/>
      <c r="AH790" s="305"/>
      <c r="AI790" s="305"/>
    </row>
    <row r="791" spans="1:35" s="24" customFormat="1" ht="15">
      <c r="A791" s="120"/>
      <c r="B791" s="111"/>
      <c r="C791" s="90"/>
      <c r="D791" s="90"/>
      <c r="E791" s="23"/>
      <c r="F791" s="305"/>
      <c r="G791" s="305"/>
      <c r="H791" s="305"/>
      <c r="I791" s="305"/>
      <c r="J791" s="305"/>
      <c r="K791" s="305"/>
      <c r="L791" s="305"/>
      <c r="M791" s="305"/>
      <c r="N791" s="305"/>
      <c r="O791" s="305"/>
      <c r="P791" s="305"/>
      <c r="Q791" s="305"/>
      <c r="R791" s="305"/>
      <c r="S791" s="305"/>
      <c r="T791" s="305"/>
      <c r="U791" s="305"/>
      <c r="V791" s="305"/>
      <c r="W791" s="305"/>
      <c r="X791" s="305"/>
      <c r="Y791" s="305"/>
      <c r="Z791" s="305"/>
      <c r="AA791" s="305"/>
      <c r="AB791" s="305"/>
      <c r="AC791" s="305"/>
      <c r="AD791" s="305"/>
      <c r="AE791" s="305"/>
      <c r="AF791" s="305"/>
      <c r="AG791" s="305"/>
      <c r="AH791" s="305"/>
      <c r="AI791" s="305"/>
    </row>
    <row r="792" spans="1:35" s="24" customFormat="1" ht="15">
      <c r="A792" s="120"/>
      <c r="B792" s="111"/>
      <c r="C792" s="90"/>
      <c r="D792" s="90"/>
      <c r="E792" s="23"/>
      <c r="F792" s="305"/>
      <c r="G792" s="305"/>
      <c r="H792" s="305"/>
      <c r="I792" s="305"/>
      <c r="J792" s="305"/>
      <c r="K792" s="305"/>
      <c r="L792" s="305"/>
      <c r="M792" s="305"/>
      <c r="N792" s="305"/>
      <c r="O792" s="305"/>
      <c r="P792" s="305"/>
      <c r="Q792" s="305"/>
      <c r="R792" s="305"/>
      <c r="S792" s="305"/>
      <c r="T792" s="305"/>
      <c r="U792" s="305"/>
      <c r="V792" s="305"/>
      <c r="W792" s="305"/>
      <c r="X792" s="305"/>
      <c r="Y792" s="305"/>
      <c r="Z792" s="305"/>
      <c r="AA792" s="305"/>
      <c r="AB792" s="305"/>
      <c r="AC792" s="305"/>
      <c r="AD792" s="305"/>
      <c r="AE792" s="305"/>
      <c r="AF792" s="305"/>
      <c r="AG792" s="305"/>
      <c r="AH792" s="305"/>
      <c r="AI792" s="305"/>
    </row>
    <row r="793" spans="1:35" s="24" customFormat="1" ht="15">
      <c r="A793" s="120"/>
      <c r="B793" s="111"/>
      <c r="C793" s="90"/>
      <c r="D793" s="90"/>
      <c r="E793" s="23"/>
      <c r="F793" s="305"/>
      <c r="G793" s="305"/>
      <c r="H793" s="305"/>
      <c r="I793" s="305"/>
      <c r="J793" s="305"/>
      <c r="K793" s="305"/>
      <c r="L793" s="305"/>
      <c r="M793" s="305"/>
      <c r="N793" s="305"/>
      <c r="O793" s="305"/>
      <c r="P793" s="305"/>
      <c r="Q793" s="305"/>
      <c r="R793" s="305"/>
      <c r="S793" s="305"/>
      <c r="T793" s="305"/>
      <c r="U793" s="305"/>
      <c r="V793" s="305"/>
      <c r="W793" s="305"/>
      <c r="X793" s="305"/>
      <c r="Y793" s="305"/>
      <c r="Z793" s="305"/>
      <c r="AA793" s="305"/>
      <c r="AB793" s="305"/>
      <c r="AC793" s="305"/>
      <c r="AD793" s="305"/>
      <c r="AE793" s="305"/>
      <c r="AF793" s="305"/>
      <c r="AG793" s="305"/>
      <c r="AH793" s="305"/>
      <c r="AI793" s="305"/>
    </row>
    <row r="794" spans="1:35" s="24" customFormat="1" ht="15">
      <c r="A794" s="120"/>
      <c r="B794" s="111"/>
      <c r="C794" s="90"/>
      <c r="D794" s="90"/>
      <c r="E794" s="23"/>
      <c r="F794" s="305"/>
      <c r="G794" s="305"/>
      <c r="H794" s="305"/>
      <c r="I794" s="305"/>
      <c r="J794" s="305"/>
      <c r="K794" s="305"/>
      <c r="L794" s="305"/>
      <c r="M794" s="305"/>
      <c r="N794" s="305"/>
      <c r="O794" s="305"/>
      <c r="P794" s="305"/>
      <c r="Q794" s="305"/>
      <c r="R794" s="305"/>
      <c r="S794" s="305"/>
      <c r="T794" s="305"/>
      <c r="U794" s="305"/>
      <c r="V794" s="305"/>
      <c r="W794" s="305"/>
      <c r="X794" s="305"/>
      <c r="Y794" s="305"/>
      <c r="Z794" s="305"/>
      <c r="AA794" s="305"/>
      <c r="AB794" s="305"/>
      <c r="AC794" s="305"/>
      <c r="AD794" s="305"/>
      <c r="AE794" s="305"/>
      <c r="AF794" s="305"/>
      <c r="AG794" s="305"/>
      <c r="AH794" s="305"/>
      <c r="AI794" s="305"/>
    </row>
    <row r="795" spans="1:35" s="24" customFormat="1" ht="15">
      <c r="A795" s="120"/>
      <c r="B795" s="111"/>
      <c r="C795" s="90"/>
      <c r="D795" s="90"/>
      <c r="E795" s="23"/>
      <c r="F795" s="305"/>
      <c r="G795" s="305"/>
      <c r="H795" s="305"/>
      <c r="I795" s="305"/>
      <c r="J795" s="305"/>
      <c r="K795" s="305"/>
      <c r="L795" s="305"/>
      <c r="M795" s="305"/>
      <c r="N795" s="305"/>
      <c r="O795" s="305"/>
      <c r="P795" s="305"/>
      <c r="Q795" s="305"/>
      <c r="R795" s="305"/>
      <c r="S795" s="305"/>
      <c r="T795" s="305"/>
      <c r="U795" s="305"/>
      <c r="V795" s="305"/>
      <c r="W795" s="305"/>
      <c r="X795" s="305"/>
      <c r="Y795" s="305"/>
      <c r="Z795" s="305"/>
      <c r="AA795" s="305"/>
      <c r="AB795" s="305"/>
      <c r="AC795" s="305"/>
      <c r="AD795" s="305"/>
      <c r="AE795" s="305"/>
      <c r="AF795" s="305"/>
      <c r="AG795" s="305"/>
      <c r="AH795" s="305"/>
      <c r="AI795" s="305"/>
    </row>
    <row r="796" spans="1:35" s="24" customFormat="1" ht="15">
      <c r="A796" s="120"/>
      <c r="B796" s="111"/>
      <c r="C796" s="90"/>
      <c r="D796" s="90"/>
      <c r="E796" s="23"/>
      <c r="F796" s="305"/>
      <c r="G796" s="305"/>
      <c r="H796" s="305"/>
      <c r="I796" s="305"/>
      <c r="J796" s="305"/>
      <c r="K796" s="305"/>
      <c r="L796" s="305"/>
      <c r="M796" s="305"/>
      <c r="N796" s="305"/>
      <c r="O796" s="305"/>
      <c r="P796" s="305"/>
      <c r="Q796" s="305"/>
      <c r="R796" s="305"/>
      <c r="S796" s="305"/>
      <c r="T796" s="305"/>
      <c r="U796" s="305"/>
      <c r="V796" s="305"/>
      <c r="W796" s="305"/>
      <c r="X796" s="305"/>
      <c r="Y796" s="305"/>
      <c r="Z796" s="305"/>
      <c r="AA796" s="305"/>
      <c r="AB796" s="305"/>
      <c r="AC796" s="305"/>
      <c r="AD796" s="305"/>
      <c r="AE796" s="305"/>
      <c r="AF796" s="305"/>
      <c r="AG796" s="305"/>
      <c r="AH796" s="305"/>
      <c r="AI796" s="305"/>
    </row>
    <row r="797" spans="1:35" s="24" customFormat="1" ht="15">
      <c r="A797" s="120"/>
      <c r="B797" s="111"/>
      <c r="C797" s="90"/>
      <c r="D797" s="90"/>
      <c r="E797" s="23"/>
      <c r="F797" s="305"/>
      <c r="G797" s="305"/>
      <c r="H797" s="305"/>
      <c r="I797" s="305"/>
      <c r="J797" s="305"/>
      <c r="K797" s="305"/>
      <c r="L797" s="305"/>
      <c r="M797" s="305"/>
      <c r="N797" s="305"/>
      <c r="O797" s="305"/>
      <c r="P797" s="305"/>
      <c r="Q797" s="305"/>
      <c r="R797" s="305"/>
      <c r="S797" s="305"/>
      <c r="T797" s="305"/>
      <c r="U797" s="305"/>
      <c r="V797" s="305"/>
      <c r="W797" s="305"/>
      <c r="X797" s="305"/>
      <c r="Y797" s="305"/>
      <c r="Z797" s="305"/>
      <c r="AA797" s="305"/>
      <c r="AB797" s="305"/>
      <c r="AC797" s="305"/>
      <c r="AD797" s="305"/>
      <c r="AE797" s="305"/>
      <c r="AF797" s="305"/>
      <c r="AG797" s="305"/>
      <c r="AH797" s="305"/>
      <c r="AI797" s="305"/>
    </row>
    <row r="798" spans="1:35" s="24" customFormat="1" ht="15">
      <c r="A798" s="120"/>
      <c r="B798" s="111"/>
      <c r="C798" s="90"/>
      <c r="D798" s="90"/>
      <c r="E798" s="23"/>
      <c r="F798" s="305"/>
      <c r="G798" s="305"/>
      <c r="H798" s="305"/>
      <c r="I798" s="305"/>
      <c r="J798" s="305"/>
      <c r="K798" s="305"/>
      <c r="L798" s="305"/>
      <c r="M798" s="305"/>
      <c r="N798" s="305"/>
      <c r="O798" s="305"/>
      <c r="P798" s="305"/>
      <c r="Q798" s="305"/>
      <c r="R798" s="305"/>
      <c r="S798" s="305"/>
      <c r="T798" s="305"/>
      <c r="U798" s="305"/>
      <c r="V798" s="305"/>
      <c r="W798" s="305"/>
      <c r="X798" s="305"/>
      <c r="Y798" s="305"/>
      <c r="Z798" s="305"/>
      <c r="AA798" s="305"/>
      <c r="AB798" s="305"/>
      <c r="AC798" s="305"/>
      <c r="AD798" s="305"/>
      <c r="AE798" s="305"/>
      <c r="AF798" s="305"/>
      <c r="AG798" s="305"/>
      <c r="AH798" s="305"/>
      <c r="AI798" s="305"/>
    </row>
    <row r="799" spans="1:35" s="24" customFormat="1" ht="15">
      <c r="A799" s="120"/>
      <c r="B799" s="111"/>
      <c r="C799" s="90"/>
      <c r="D799" s="90"/>
      <c r="E799" s="23"/>
      <c r="F799" s="305"/>
      <c r="G799" s="305"/>
      <c r="H799" s="305"/>
      <c r="I799" s="305"/>
      <c r="J799" s="305"/>
      <c r="K799" s="305"/>
      <c r="L799" s="305"/>
      <c r="M799" s="305"/>
      <c r="N799" s="305"/>
      <c r="O799" s="305"/>
      <c r="P799" s="305"/>
      <c r="Q799" s="305"/>
      <c r="R799" s="305"/>
      <c r="S799" s="305"/>
      <c r="T799" s="305"/>
      <c r="U799" s="305"/>
      <c r="V799" s="305"/>
      <c r="W799" s="305"/>
      <c r="X799" s="305"/>
      <c r="Y799" s="305"/>
      <c r="Z799" s="305"/>
      <c r="AA799" s="305"/>
      <c r="AB799" s="305"/>
      <c r="AC799" s="305"/>
      <c r="AD799" s="305"/>
      <c r="AE799" s="305"/>
      <c r="AF799" s="305"/>
      <c r="AG799" s="305"/>
      <c r="AH799" s="305"/>
      <c r="AI799" s="305"/>
    </row>
    <row r="800" spans="1:35" s="24" customFormat="1" ht="15">
      <c r="A800" s="120"/>
      <c r="B800" s="111"/>
      <c r="C800" s="90"/>
      <c r="D800" s="90"/>
      <c r="E800" s="23"/>
      <c r="F800" s="305"/>
      <c r="G800" s="305"/>
      <c r="H800" s="305"/>
      <c r="I800" s="305"/>
      <c r="J800" s="305"/>
      <c r="K800" s="305"/>
      <c r="L800" s="305"/>
      <c r="M800" s="305"/>
      <c r="N800" s="305"/>
      <c r="O800" s="305"/>
      <c r="P800" s="305"/>
      <c r="Q800" s="305"/>
      <c r="R800" s="305"/>
      <c r="S800" s="305"/>
      <c r="T800" s="305"/>
      <c r="U800" s="305"/>
      <c r="V800" s="305"/>
      <c r="W800" s="305"/>
      <c r="X800" s="305"/>
      <c r="Y800" s="305"/>
      <c r="Z800" s="305"/>
      <c r="AA800" s="305"/>
      <c r="AB800" s="305"/>
      <c r="AC800" s="305"/>
      <c r="AD800" s="305"/>
      <c r="AE800" s="305"/>
      <c r="AF800" s="305"/>
      <c r="AG800" s="305"/>
      <c r="AH800" s="305"/>
      <c r="AI800" s="305"/>
    </row>
    <row r="801" spans="1:35" s="24" customFormat="1" ht="15">
      <c r="A801" s="120"/>
      <c r="B801" s="111"/>
      <c r="C801" s="90"/>
      <c r="D801" s="90"/>
      <c r="E801" s="23"/>
      <c r="F801" s="305"/>
      <c r="G801" s="305"/>
      <c r="H801" s="305"/>
      <c r="I801" s="305"/>
      <c r="J801" s="305"/>
      <c r="K801" s="305"/>
      <c r="L801" s="305"/>
      <c r="M801" s="305"/>
      <c r="N801" s="305"/>
      <c r="O801" s="305"/>
      <c r="P801" s="305"/>
      <c r="Q801" s="305"/>
      <c r="R801" s="305"/>
      <c r="S801" s="305"/>
      <c r="T801" s="305"/>
      <c r="U801" s="305"/>
      <c r="V801" s="305"/>
      <c r="W801" s="305"/>
      <c r="X801" s="305"/>
      <c r="Y801" s="305"/>
      <c r="Z801" s="305"/>
      <c r="AA801" s="305"/>
      <c r="AB801" s="305"/>
      <c r="AC801" s="305"/>
      <c r="AD801" s="305"/>
      <c r="AE801" s="305"/>
      <c r="AF801" s="305"/>
      <c r="AG801" s="305"/>
      <c r="AH801" s="305"/>
      <c r="AI801" s="305"/>
    </row>
    <row r="802" spans="1:35" s="24" customFormat="1" ht="15">
      <c r="A802" s="120"/>
      <c r="B802" s="111"/>
      <c r="C802" s="90"/>
      <c r="D802" s="90"/>
      <c r="E802" s="23"/>
      <c r="F802" s="305"/>
      <c r="G802" s="305"/>
      <c r="H802" s="305"/>
      <c r="I802" s="305"/>
      <c r="J802" s="305"/>
      <c r="K802" s="305"/>
      <c r="L802" s="305"/>
      <c r="M802" s="305"/>
      <c r="N802" s="305"/>
      <c r="O802" s="305"/>
      <c r="P802" s="305"/>
      <c r="Q802" s="305"/>
      <c r="R802" s="305"/>
      <c r="S802" s="305"/>
      <c r="T802" s="305"/>
      <c r="U802" s="305"/>
      <c r="V802" s="305"/>
      <c r="W802" s="305"/>
      <c r="X802" s="305"/>
      <c r="Y802" s="305"/>
      <c r="Z802" s="305"/>
      <c r="AA802" s="305"/>
      <c r="AB802" s="305"/>
      <c r="AC802" s="305"/>
      <c r="AD802" s="305"/>
      <c r="AE802" s="305"/>
      <c r="AF802" s="305"/>
      <c r="AG802" s="305"/>
      <c r="AH802" s="305"/>
      <c r="AI802" s="305"/>
    </row>
    <row r="803" spans="1:35" s="24" customFormat="1" ht="15">
      <c r="A803" s="120"/>
      <c r="B803" s="111"/>
      <c r="C803" s="90"/>
      <c r="D803" s="90"/>
      <c r="E803" s="23"/>
      <c r="F803" s="305"/>
      <c r="G803" s="305"/>
      <c r="H803" s="305"/>
      <c r="I803" s="305"/>
      <c r="J803" s="305"/>
      <c r="K803" s="305"/>
      <c r="L803" s="305"/>
      <c r="M803" s="305"/>
      <c r="N803" s="305"/>
      <c r="O803" s="305"/>
      <c r="P803" s="305"/>
      <c r="Q803" s="305"/>
      <c r="R803" s="305"/>
      <c r="S803" s="305"/>
      <c r="T803" s="305"/>
      <c r="U803" s="305"/>
      <c r="V803" s="305"/>
      <c r="W803" s="305"/>
      <c r="X803" s="305"/>
      <c r="Y803" s="305"/>
      <c r="Z803" s="305"/>
      <c r="AA803" s="305"/>
      <c r="AB803" s="305"/>
      <c r="AC803" s="305"/>
      <c r="AD803" s="305"/>
      <c r="AE803" s="305"/>
      <c r="AF803" s="305"/>
      <c r="AG803" s="305"/>
      <c r="AH803" s="305"/>
      <c r="AI803" s="305"/>
    </row>
    <row r="804" spans="1:35" s="24" customFormat="1" ht="15">
      <c r="A804" s="120"/>
      <c r="B804" s="111"/>
      <c r="C804" s="90"/>
      <c r="D804" s="90"/>
      <c r="E804" s="23"/>
      <c r="F804" s="305"/>
      <c r="G804" s="305"/>
      <c r="H804" s="305"/>
      <c r="I804" s="305"/>
      <c r="J804" s="305"/>
      <c r="K804" s="305"/>
      <c r="L804" s="305"/>
      <c r="M804" s="305"/>
      <c r="N804" s="305"/>
      <c r="O804" s="305"/>
      <c r="P804" s="305"/>
      <c r="Q804" s="305"/>
      <c r="R804" s="305"/>
      <c r="S804" s="305"/>
      <c r="T804" s="305"/>
      <c r="U804" s="305"/>
      <c r="V804" s="305"/>
      <c r="W804" s="305"/>
      <c r="X804" s="305"/>
      <c r="Y804" s="305"/>
      <c r="Z804" s="305"/>
      <c r="AA804" s="305"/>
      <c r="AB804" s="305"/>
      <c r="AC804" s="305"/>
      <c r="AD804" s="305"/>
      <c r="AE804" s="305"/>
      <c r="AF804" s="305"/>
      <c r="AG804" s="305"/>
      <c r="AH804" s="305"/>
      <c r="AI804" s="305"/>
    </row>
    <row r="805" spans="1:35" s="24" customFormat="1" ht="15">
      <c r="A805" s="120"/>
      <c r="B805" s="111"/>
      <c r="C805" s="90"/>
      <c r="D805" s="90"/>
      <c r="E805" s="23"/>
      <c r="F805" s="305"/>
      <c r="G805" s="305"/>
      <c r="H805" s="305"/>
      <c r="I805" s="305"/>
      <c r="J805" s="305"/>
      <c r="K805" s="305"/>
      <c r="L805" s="305"/>
      <c r="M805" s="305"/>
      <c r="N805" s="305"/>
      <c r="O805" s="305"/>
      <c r="P805" s="305"/>
      <c r="Q805" s="305"/>
      <c r="R805" s="305"/>
      <c r="S805" s="305"/>
      <c r="T805" s="305"/>
      <c r="U805" s="305"/>
      <c r="V805" s="305"/>
      <c r="W805" s="305"/>
      <c r="X805" s="305"/>
      <c r="Y805" s="305"/>
      <c r="Z805" s="305"/>
      <c r="AA805" s="305"/>
      <c r="AB805" s="305"/>
      <c r="AC805" s="305"/>
      <c r="AD805" s="305"/>
      <c r="AE805" s="305"/>
      <c r="AF805" s="305"/>
      <c r="AG805" s="305"/>
      <c r="AH805" s="305"/>
      <c r="AI805" s="305"/>
    </row>
    <row r="806" spans="1:35" s="24" customFormat="1" ht="15">
      <c r="A806" s="120"/>
      <c r="B806" s="111"/>
      <c r="C806" s="90"/>
      <c r="D806" s="90"/>
      <c r="E806" s="23"/>
      <c r="F806" s="305"/>
      <c r="G806" s="305"/>
      <c r="H806" s="305"/>
      <c r="I806" s="305"/>
      <c r="J806" s="305"/>
      <c r="K806" s="305"/>
      <c r="L806" s="305"/>
      <c r="M806" s="305"/>
      <c r="N806" s="305"/>
      <c r="O806" s="305"/>
      <c r="P806" s="305"/>
      <c r="Q806" s="305"/>
      <c r="R806" s="305"/>
      <c r="S806" s="305"/>
      <c r="T806" s="305"/>
      <c r="U806" s="305"/>
      <c r="V806" s="305"/>
      <c r="W806" s="305"/>
      <c r="X806" s="305"/>
      <c r="Y806" s="305"/>
      <c r="Z806" s="305"/>
      <c r="AA806" s="305"/>
      <c r="AB806" s="305"/>
      <c r="AC806" s="305"/>
      <c r="AD806" s="305"/>
      <c r="AE806" s="305"/>
      <c r="AF806" s="305"/>
      <c r="AG806" s="305"/>
      <c r="AH806" s="305"/>
      <c r="AI806" s="305"/>
    </row>
    <row r="807" spans="1:35" s="24" customFormat="1" ht="15">
      <c r="A807" s="120"/>
      <c r="B807" s="111"/>
      <c r="C807" s="90"/>
      <c r="D807" s="90"/>
      <c r="E807" s="23"/>
      <c r="F807" s="305"/>
      <c r="G807" s="305"/>
      <c r="H807" s="305"/>
      <c r="I807" s="305"/>
      <c r="J807" s="305"/>
      <c r="K807" s="305"/>
      <c r="L807" s="305"/>
      <c r="M807" s="305"/>
      <c r="N807" s="305"/>
      <c r="O807" s="305"/>
      <c r="P807" s="305"/>
      <c r="Q807" s="305"/>
      <c r="R807" s="305"/>
      <c r="S807" s="305"/>
      <c r="T807" s="305"/>
      <c r="U807" s="305"/>
      <c r="V807" s="305"/>
      <c r="W807" s="305"/>
      <c r="X807" s="305"/>
      <c r="Y807" s="305"/>
      <c r="Z807" s="305"/>
      <c r="AA807" s="305"/>
      <c r="AB807" s="305"/>
      <c r="AC807" s="305"/>
      <c r="AD807" s="305"/>
      <c r="AE807" s="305"/>
      <c r="AF807" s="305"/>
      <c r="AG807" s="305"/>
      <c r="AH807" s="305"/>
      <c r="AI807" s="305"/>
    </row>
    <row r="808" spans="1:35" s="24" customFormat="1" ht="15">
      <c r="A808" s="120"/>
      <c r="B808" s="111"/>
      <c r="C808" s="90"/>
      <c r="D808" s="90"/>
      <c r="E808" s="23"/>
      <c r="F808" s="305"/>
      <c r="G808" s="305"/>
      <c r="H808" s="305"/>
      <c r="I808" s="305"/>
      <c r="J808" s="305"/>
      <c r="K808" s="305"/>
      <c r="L808" s="305"/>
      <c r="M808" s="305"/>
      <c r="N808" s="305"/>
      <c r="O808" s="305"/>
      <c r="P808" s="305"/>
      <c r="Q808" s="305"/>
      <c r="R808" s="305"/>
      <c r="S808" s="305"/>
      <c r="T808" s="305"/>
      <c r="U808" s="305"/>
      <c r="V808" s="305"/>
      <c r="W808" s="305"/>
      <c r="X808" s="305"/>
      <c r="Y808" s="305"/>
      <c r="Z808" s="305"/>
      <c r="AA808" s="305"/>
      <c r="AB808" s="305"/>
      <c r="AC808" s="305"/>
      <c r="AD808" s="305"/>
      <c r="AE808" s="305"/>
      <c r="AF808" s="305"/>
      <c r="AG808" s="305"/>
      <c r="AH808" s="305"/>
      <c r="AI808" s="305"/>
    </row>
    <row r="809" spans="1:35" s="24" customFormat="1" ht="15">
      <c r="A809" s="120"/>
      <c r="B809" s="111"/>
      <c r="C809" s="90"/>
      <c r="D809" s="90"/>
      <c r="E809" s="23"/>
      <c r="F809" s="305"/>
      <c r="G809" s="305"/>
      <c r="H809" s="305"/>
      <c r="I809" s="305"/>
      <c r="J809" s="305"/>
      <c r="K809" s="305"/>
      <c r="L809" s="305"/>
      <c r="M809" s="305"/>
      <c r="N809" s="305"/>
      <c r="O809" s="305"/>
      <c r="P809" s="305"/>
      <c r="Q809" s="305"/>
      <c r="R809" s="305"/>
      <c r="S809" s="305"/>
      <c r="T809" s="305"/>
      <c r="U809" s="305"/>
      <c r="V809" s="305"/>
      <c r="W809" s="305"/>
      <c r="X809" s="305"/>
      <c r="Y809" s="305"/>
      <c r="Z809" s="305"/>
      <c r="AA809" s="305"/>
      <c r="AB809" s="305"/>
      <c r="AC809" s="305"/>
      <c r="AD809" s="305"/>
      <c r="AE809" s="305"/>
      <c r="AF809" s="305"/>
      <c r="AG809" s="305"/>
      <c r="AH809" s="305"/>
      <c r="AI809" s="305"/>
    </row>
    <row r="810" spans="1:35" s="24" customFormat="1" ht="15">
      <c r="A810" s="120"/>
      <c r="B810" s="111"/>
      <c r="C810" s="90"/>
      <c r="D810" s="90"/>
      <c r="E810" s="23"/>
      <c r="F810" s="305"/>
      <c r="G810" s="305"/>
      <c r="H810" s="305"/>
      <c r="I810" s="305"/>
      <c r="J810" s="305"/>
      <c r="K810" s="305"/>
      <c r="L810" s="305"/>
      <c r="M810" s="305"/>
      <c r="N810" s="305"/>
      <c r="O810" s="305"/>
      <c r="P810" s="305"/>
      <c r="Q810" s="305"/>
      <c r="R810" s="305"/>
      <c r="S810" s="305"/>
      <c r="T810" s="305"/>
      <c r="U810" s="305"/>
      <c r="V810" s="305"/>
      <c r="W810" s="305"/>
      <c r="X810" s="305"/>
      <c r="Y810" s="305"/>
      <c r="Z810" s="305"/>
      <c r="AA810" s="305"/>
      <c r="AB810" s="305"/>
      <c r="AC810" s="305"/>
      <c r="AD810" s="305"/>
      <c r="AE810" s="305"/>
      <c r="AF810" s="305"/>
      <c r="AG810" s="305"/>
      <c r="AH810" s="305"/>
      <c r="AI810" s="305"/>
    </row>
    <row r="811" spans="1:35" s="24" customFormat="1" ht="15">
      <c r="A811" s="120"/>
      <c r="B811" s="111"/>
      <c r="C811" s="90"/>
      <c r="D811" s="90"/>
      <c r="E811" s="23"/>
      <c r="F811" s="305"/>
      <c r="G811" s="305"/>
      <c r="H811" s="305"/>
      <c r="I811" s="305"/>
      <c r="J811" s="305"/>
      <c r="K811" s="305"/>
      <c r="L811" s="305"/>
      <c r="M811" s="305"/>
      <c r="N811" s="305"/>
      <c r="O811" s="305"/>
      <c r="P811" s="305"/>
      <c r="Q811" s="305"/>
      <c r="R811" s="305"/>
      <c r="S811" s="305"/>
      <c r="T811" s="305"/>
      <c r="U811" s="305"/>
      <c r="V811" s="305"/>
      <c r="W811" s="305"/>
      <c r="X811" s="305"/>
      <c r="Y811" s="305"/>
      <c r="Z811" s="305"/>
      <c r="AA811" s="305"/>
      <c r="AB811" s="305"/>
      <c r="AC811" s="305"/>
      <c r="AD811" s="305"/>
      <c r="AE811" s="305"/>
      <c r="AF811" s="305"/>
      <c r="AG811" s="305"/>
      <c r="AH811" s="305"/>
      <c r="AI811" s="305"/>
    </row>
    <row r="812" spans="1:35" s="24" customFormat="1" ht="15">
      <c r="A812" s="120"/>
      <c r="B812" s="111"/>
      <c r="C812" s="90"/>
      <c r="D812" s="90"/>
      <c r="E812" s="23"/>
      <c r="F812" s="305"/>
      <c r="G812" s="305"/>
      <c r="H812" s="305"/>
      <c r="I812" s="305"/>
      <c r="J812" s="305"/>
      <c r="K812" s="305"/>
      <c r="L812" s="305"/>
      <c r="M812" s="305"/>
      <c r="N812" s="305"/>
      <c r="O812" s="305"/>
      <c r="P812" s="305"/>
      <c r="Q812" s="305"/>
      <c r="R812" s="305"/>
      <c r="S812" s="305"/>
      <c r="T812" s="305"/>
      <c r="U812" s="305"/>
      <c r="V812" s="305"/>
      <c r="W812" s="305"/>
      <c r="X812" s="305"/>
      <c r="Y812" s="305"/>
      <c r="Z812" s="305"/>
      <c r="AA812" s="305"/>
      <c r="AB812" s="305"/>
      <c r="AC812" s="305"/>
      <c r="AD812" s="305"/>
      <c r="AE812" s="305"/>
      <c r="AF812" s="305"/>
      <c r="AG812" s="305"/>
      <c r="AH812" s="305"/>
      <c r="AI812" s="305"/>
    </row>
    <row r="813" spans="1:35" s="24" customFormat="1" ht="15">
      <c r="A813" s="120"/>
      <c r="B813" s="111"/>
      <c r="C813" s="90"/>
      <c r="D813" s="90"/>
      <c r="E813" s="23"/>
      <c r="F813" s="305"/>
      <c r="G813" s="305"/>
      <c r="H813" s="305"/>
      <c r="I813" s="305"/>
      <c r="J813" s="305"/>
      <c r="K813" s="305"/>
      <c r="L813" s="305"/>
      <c r="M813" s="305"/>
      <c r="N813" s="305"/>
      <c r="O813" s="305"/>
      <c r="P813" s="305"/>
      <c r="Q813" s="305"/>
      <c r="R813" s="305"/>
      <c r="S813" s="305"/>
      <c r="T813" s="305"/>
      <c r="U813" s="305"/>
      <c r="V813" s="305"/>
      <c r="W813" s="305"/>
      <c r="X813" s="305"/>
      <c r="Y813" s="305"/>
      <c r="Z813" s="305"/>
      <c r="AA813" s="305"/>
      <c r="AB813" s="305"/>
      <c r="AC813" s="305"/>
      <c r="AD813" s="305"/>
      <c r="AE813" s="305"/>
      <c r="AF813" s="305"/>
      <c r="AG813" s="305"/>
      <c r="AH813" s="305"/>
      <c r="AI813" s="305"/>
    </row>
    <row r="814" spans="1:35" s="24" customFormat="1" ht="15">
      <c r="A814" s="120"/>
      <c r="B814" s="111"/>
      <c r="C814" s="90"/>
      <c r="D814" s="90"/>
      <c r="E814" s="23"/>
      <c r="F814" s="305"/>
      <c r="G814" s="305"/>
      <c r="H814" s="305"/>
      <c r="I814" s="305"/>
      <c r="J814" s="305"/>
      <c r="K814" s="305"/>
      <c r="L814" s="305"/>
      <c r="M814" s="305"/>
      <c r="N814" s="305"/>
      <c r="O814" s="305"/>
      <c r="P814" s="305"/>
      <c r="Q814" s="305"/>
      <c r="R814" s="305"/>
      <c r="S814" s="305"/>
      <c r="T814" s="305"/>
      <c r="U814" s="305"/>
      <c r="V814" s="305"/>
      <c r="W814" s="305"/>
      <c r="X814" s="305"/>
      <c r="Y814" s="305"/>
      <c r="Z814" s="305"/>
      <c r="AA814" s="305"/>
      <c r="AB814" s="305"/>
      <c r="AC814" s="305"/>
      <c r="AD814" s="305"/>
      <c r="AE814" s="305"/>
      <c r="AF814" s="305"/>
      <c r="AG814" s="305"/>
      <c r="AH814" s="305"/>
      <c r="AI814" s="305"/>
    </row>
    <row r="815" spans="1:35" s="24" customFormat="1" ht="15">
      <c r="A815" s="120"/>
      <c r="B815" s="111"/>
      <c r="C815" s="90"/>
      <c r="D815" s="90"/>
      <c r="E815" s="23"/>
      <c r="F815" s="305"/>
      <c r="G815" s="305"/>
      <c r="H815" s="305"/>
      <c r="I815" s="305"/>
      <c r="J815" s="305"/>
      <c r="K815" s="305"/>
      <c r="L815" s="305"/>
      <c r="M815" s="305"/>
      <c r="N815" s="305"/>
      <c r="O815" s="305"/>
      <c r="P815" s="305"/>
      <c r="Q815" s="305"/>
      <c r="R815" s="305"/>
      <c r="S815" s="305"/>
      <c r="T815" s="305"/>
      <c r="U815" s="305"/>
      <c r="V815" s="305"/>
      <c r="W815" s="305"/>
      <c r="X815" s="305"/>
      <c r="Y815" s="305"/>
      <c r="Z815" s="305"/>
      <c r="AA815" s="305"/>
      <c r="AB815" s="305"/>
      <c r="AC815" s="305"/>
      <c r="AD815" s="305"/>
      <c r="AE815" s="305"/>
      <c r="AF815" s="305"/>
      <c r="AG815" s="305"/>
      <c r="AH815" s="305"/>
      <c r="AI815" s="305"/>
    </row>
    <row r="816" spans="1:35" s="24" customFormat="1" ht="15">
      <c r="A816" s="120"/>
      <c r="B816" s="111"/>
      <c r="C816" s="90"/>
      <c r="D816" s="90"/>
      <c r="E816" s="23"/>
      <c r="F816" s="305"/>
      <c r="G816" s="305"/>
      <c r="H816" s="305"/>
      <c r="I816" s="305"/>
      <c r="J816" s="305"/>
      <c r="K816" s="305"/>
      <c r="L816" s="305"/>
      <c r="M816" s="305"/>
      <c r="N816" s="305"/>
      <c r="O816" s="305"/>
      <c r="P816" s="305"/>
      <c r="Q816" s="305"/>
      <c r="R816" s="305"/>
      <c r="S816" s="305"/>
      <c r="T816" s="305"/>
      <c r="U816" s="305"/>
      <c r="V816" s="305"/>
      <c r="W816" s="305"/>
      <c r="X816" s="305"/>
      <c r="Y816" s="305"/>
      <c r="Z816" s="305"/>
      <c r="AA816" s="305"/>
      <c r="AB816" s="305"/>
      <c r="AC816" s="305"/>
      <c r="AD816" s="305"/>
      <c r="AE816" s="305"/>
      <c r="AF816" s="305"/>
      <c r="AG816" s="305"/>
      <c r="AH816" s="305"/>
      <c r="AI816" s="305"/>
    </row>
    <row r="817" spans="1:35" s="24" customFormat="1" ht="15">
      <c r="A817" s="120"/>
      <c r="B817" s="111"/>
      <c r="C817" s="90"/>
      <c r="D817" s="90"/>
      <c r="E817" s="23"/>
      <c r="F817" s="305"/>
      <c r="G817" s="305"/>
      <c r="H817" s="305"/>
      <c r="I817" s="305"/>
      <c r="J817" s="305"/>
      <c r="K817" s="305"/>
      <c r="L817" s="305"/>
      <c r="M817" s="305"/>
      <c r="N817" s="305"/>
      <c r="O817" s="305"/>
      <c r="P817" s="305"/>
      <c r="Q817" s="305"/>
      <c r="R817" s="305"/>
      <c r="S817" s="305"/>
      <c r="T817" s="305"/>
      <c r="U817" s="305"/>
      <c r="V817" s="305"/>
      <c r="W817" s="305"/>
      <c r="X817" s="305"/>
      <c r="Y817" s="305"/>
      <c r="Z817" s="305"/>
      <c r="AA817" s="305"/>
      <c r="AB817" s="305"/>
      <c r="AC817" s="305"/>
      <c r="AD817" s="305"/>
      <c r="AE817" s="305"/>
      <c r="AF817" s="305"/>
      <c r="AG817" s="305"/>
      <c r="AH817" s="305"/>
      <c r="AI817" s="305"/>
    </row>
    <row r="818" spans="1:35" s="24" customFormat="1" ht="15">
      <c r="A818" s="120"/>
      <c r="B818" s="111"/>
      <c r="C818" s="90"/>
      <c r="D818" s="90"/>
      <c r="E818" s="23"/>
      <c r="F818" s="305"/>
      <c r="G818" s="305"/>
      <c r="H818" s="305"/>
      <c r="I818" s="305"/>
      <c r="J818" s="305"/>
      <c r="K818" s="305"/>
      <c r="L818" s="305"/>
      <c r="M818" s="305"/>
      <c r="N818" s="305"/>
      <c r="O818" s="305"/>
      <c r="P818" s="305"/>
      <c r="Q818" s="305"/>
      <c r="R818" s="305"/>
      <c r="S818" s="305"/>
      <c r="T818" s="305"/>
      <c r="U818" s="305"/>
      <c r="V818" s="305"/>
      <c r="W818" s="305"/>
      <c r="X818" s="305"/>
      <c r="Y818" s="305"/>
      <c r="Z818" s="305"/>
      <c r="AA818" s="305"/>
      <c r="AB818" s="305"/>
      <c r="AC818" s="305"/>
      <c r="AD818" s="305"/>
      <c r="AE818" s="305"/>
      <c r="AF818" s="305"/>
      <c r="AG818" s="305"/>
      <c r="AH818" s="305"/>
      <c r="AI818" s="305"/>
    </row>
    <row r="819" spans="1:35" s="24" customFormat="1" ht="15">
      <c r="A819" s="120"/>
      <c r="B819" s="111"/>
      <c r="C819" s="90"/>
      <c r="D819" s="90"/>
      <c r="E819" s="23"/>
      <c r="F819" s="305"/>
      <c r="G819" s="305"/>
      <c r="H819" s="305"/>
      <c r="I819" s="305"/>
      <c r="J819" s="305"/>
      <c r="K819" s="305"/>
      <c r="L819" s="305"/>
      <c r="M819" s="305"/>
      <c r="N819" s="305"/>
      <c r="O819" s="305"/>
      <c r="P819" s="305"/>
      <c r="Q819" s="305"/>
      <c r="R819" s="305"/>
      <c r="S819" s="305"/>
      <c r="T819" s="305"/>
      <c r="U819" s="305"/>
      <c r="V819" s="305"/>
      <c r="W819" s="305"/>
      <c r="X819" s="305"/>
      <c r="Y819" s="305"/>
      <c r="Z819" s="305"/>
      <c r="AA819" s="305"/>
      <c r="AB819" s="305"/>
      <c r="AC819" s="305"/>
      <c r="AD819" s="305"/>
      <c r="AE819" s="305"/>
      <c r="AF819" s="305"/>
      <c r="AG819" s="305"/>
      <c r="AH819" s="305"/>
      <c r="AI819" s="305"/>
    </row>
    <row r="820" spans="1:35" s="24" customFormat="1" ht="15">
      <c r="A820" s="120"/>
      <c r="B820" s="111"/>
      <c r="C820" s="90"/>
      <c r="D820" s="90"/>
      <c r="E820" s="23"/>
      <c r="F820" s="305"/>
      <c r="G820" s="305"/>
      <c r="H820" s="305"/>
      <c r="I820" s="305"/>
      <c r="J820" s="305"/>
      <c r="K820" s="305"/>
      <c r="L820" s="305"/>
      <c r="M820" s="305"/>
      <c r="N820" s="305"/>
      <c r="O820" s="305"/>
      <c r="P820" s="305"/>
      <c r="Q820" s="305"/>
      <c r="R820" s="305"/>
      <c r="S820" s="305"/>
      <c r="T820" s="305"/>
      <c r="U820" s="305"/>
      <c r="V820" s="305"/>
      <c r="W820" s="305"/>
      <c r="X820" s="305"/>
      <c r="Y820" s="305"/>
      <c r="Z820" s="305"/>
      <c r="AA820" s="305"/>
      <c r="AB820" s="305"/>
      <c r="AC820" s="305"/>
      <c r="AD820" s="305"/>
      <c r="AE820" s="305"/>
      <c r="AF820" s="305"/>
      <c r="AG820" s="305"/>
      <c r="AH820" s="305"/>
      <c r="AI820" s="305"/>
    </row>
    <row r="821" spans="1:35" s="24" customFormat="1" ht="15">
      <c r="A821" s="120"/>
      <c r="B821" s="111"/>
      <c r="C821" s="90"/>
      <c r="D821" s="90"/>
      <c r="E821" s="23"/>
      <c r="F821" s="305"/>
      <c r="G821" s="305"/>
      <c r="H821" s="305"/>
      <c r="I821" s="305"/>
      <c r="J821" s="305"/>
      <c r="K821" s="305"/>
      <c r="L821" s="305"/>
      <c r="M821" s="305"/>
      <c r="N821" s="305"/>
      <c r="O821" s="305"/>
      <c r="P821" s="305"/>
      <c r="Q821" s="305"/>
      <c r="R821" s="305"/>
      <c r="S821" s="305"/>
      <c r="T821" s="305"/>
      <c r="U821" s="305"/>
      <c r="V821" s="305"/>
      <c r="W821" s="305"/>
      <c r="X821" s="305"/>
      <c r="Y821" s="305"/>
      <c r="Z821" s="305"/>
      <c r="AA821" s="305"/>
      <c r="AB821" s="305"/>
      <c r="AC821" s="305"/>
      <c r="AD821" s="305"/>
      <c r="AE821" s="305"/>
      <c r="AF821" s="305"/>
      <c r="AG821" s="305"/>
      <c r="AH821" s="305"/>
      <c r="AI821" s="305"/>
    </row>
    <row r="822" spans="1:35" s="24" customFormat="1" ht="15">
      <c r="A822" s="120"/>
      <c r="B822" s="111"/>
      <c r="C822" s="90"/>
      <c r="D822" s="90"/>
      <c r="E822" s="23"/>
      <c r="F822" s="305"/>
      <c r="G822" s="305"/>
      <c r="H822" s="305"/>
      <c r="I822" s="305"/>
      <c r="J822" s="305"/>
      <c r="K822" s="305"/>
      <c r="L822" s="305"/>
      <c r="M822" s="305"/>
      <c r="N822" s="305"/>
      <c r="O822" s="305"/>
      <c r="P822" s="305"/>
      <c r="Q822" s="305"/>
      <c r="R822" s="305"/>
      <c r="S822" s="305"/>
      <c r="T822" s="305"/>
      <c r="U822" s="305"/>
      <c r="V822" s="305"/>
      <c r="W822" s="305"/>
      <c r="X822" s="305"/>
      <c r="Y822" s="305"/>
      <c r="Z822" s="305"/>
      <c r="AA822" s="305"/>
      <c r="AB822" s="305"/>
      <c r="AC822" s="305"/>
      <c r="AD822" s="305"/>
      <c r="AE822" s="305"/>
      <c r="AF822" s="305"/>
      <c r="AG822" s="305"/>
      <c r="AH822" s="305"/>
      <c r="AI822" s="305"/>
    </row>
    <row r="823" spans="1:35" s="24" customFormat="1" ht="15">
      <c r="A823" s="120"/>
      <c r="B823" s="111"/>
      <c r="C823" s="90"/>
      <c r="D823" s="90"/>
      <c r="E823" s="23"/>
      <c r="F823" s="305"/>
      <c r="G823" s="305"/>
      <c r="H823" s="305"/>
      <c r="I823" s="305"/>
      <c r="J823" s="305"/>
      <c r="K823" s="305"/>
      <c r="L823" s="305"/>
      <c r="M823" s="305"/>
      <c r="N823" s="305"/>
      <c r="O823" s="305"/>
      <c r="P823" s="305"/>
      <c r="Q823" s="305"/>
      <c r="R823" s="305"/>
      <c r="S823" s="305"/>
      <c r="T823" s="305"/>
      <c r="U823" s="305"/>
      <c r="V823" s="305"/>
      <c r="W823" s="305"/>
      <c r="X823" s="305"/>
      <c r="Y823" s="305"/>
      <c r="Z823" s="305"/>
      <c r="AA823" s="305"/>
      <c r="AB823" s="305"/>
      <c r="AC823" s="305"/>
      <c r="AD823" s="305"/>
      <c r="AE823" s="305"/>
      <c r="AF823" s="305"/>
      <c r="AG823" s="305"/>
      <c r="AH823" s="305"/>
      <c r="AI823" s="305"/>
    </row>
    <row r="824" spans="1:35" s="24" customFormat="1" ht="15">
      <c r="A824" s="120"/>
      <c r="B824" s="111"/>
      <c r="C824" s="90"/>
      <c r="D824" s="90"/>
      <c r="E824" s="23"/>
      <c r="F824" s="305"/>
      <c r="G824" s="305"/>
      <c r="H824" s="305"/>
      <c r="I824" s="305"/>
      <c r="J824" s="305"/>
      <c r="K824" s="305"/>
      <c r="L824" s="305"/>
      <c r="M824" s="305"/>
      <c r="N824" s="305"/>
      <c r="O824" s="305"/>
      <c r="P824" s="305"/>
      <c r="Q824" s="305"/>
      <c r="R824" s="305"/>
      <c r="S824" s="305"/>
      <c r="T824" s="305"/>
      <c r="U824" s="305"/>
      <c r="V824" s="305"/>
      <c r="W824" s="305"/>
      <c r="X824" s="305"/>
      <c r="Y824" s="305"/>
      <c r="Z824" s="305"/>
      <c r="AA824" s="305"/>
      <c r="AB824" s="305"/>
      <c r="AC824" s="305"/>
      <c r="AD824" s="305"/>
      <c r="AE824" s="305"/>
      <c r="AF824" s="305"/>
      <c r="AG824" s="305"/>
      <c r="AH824" s="305"/>
      <c r="AI824" s="305"/>
    </row>
    <row r="825" spans="1:35" s="24" customFormat="1" ht="15">
      <c r="A825" s="120"/>
      <c r="B825" s="111"/>
      <c r="C825" s="90"/>
      <c r="D825" s="90"/>
      <c r="E825" s="23"/>
      <c r="F825" s="305"/>
      <c r="G825" s="305"/>
      <c r="H825" s="305"/>
      <c r="I825" s="305"/>
      <c r="J825" s="305"/>
      <c r="K825" s="305"/>
      <c r="L825" s="305"/>
      <c r="M825" s="305"/>
      <c r="N825" s="305"/>
      <c r="O825" s="305"/>
      <c r="P825" s="305"/>
      <c r="Q825" s="305"/>
      <c r="R825" s="305"/>
      <c r="S825" s="305"/>
      <c r="T825" s="305"/>
      <c r="U825" s="305"/>
      <c r="V825" s="305"/>
      <c r="W825" s="305"/>
      <c r="X825" s="305"/>
      <c r="Y825" s="305"/>
      <c r="Z825" s="305"/>
      <c r="AA825" s="305"/>
      <c r="AB825" s="305"/>
      <c r="AC825" s="305"/>
      <c r="AD825" s="305"/>
      <c r="AE825" s="305"/>
      <c r="AF825" s="305"/>
      <c r="AG825" s="305"/>
      <c r="AH825" s="305"/>
      <c r="AI825" s="305"/>
    </row>
    <row r="826" spans="1:35" s="24" customFormat="1" ht="15">
      <c r="A826" s="120"/>
      <c r="B826" s="111"/>
      <c r="C826" s="90"/>
      <c r="D826" s="90"/>
      <c r="E826" s="23"/>
      <c r="F826" s="305"/>
      <c r="G826" s="305"/>
      <c r="H826" s="305"/>
      <c r="I826" s="305"/>
      <c r="J826" s="305"/>
      <c r="K826" s="305"/>
      <c r="L826" s="305"/>
      <c r="M826" s="305"/>
      <c r="N826" s="305"/>
      <c r="O826" s="305"/>
      <c r="P826" s="305"/>
      <c r="Q826" s="305"/>
      <c r="R826" s="305"/>
      <c r="S826" s="305"/>
      <c r="T826" s="305"/>
      <c r="U826" s="305"/>
      <c r="V826" s="305"/>
      <c r="W826" s="305"/>
      <c r="X826" s="305"/>
      <c r="Y826" s="305"/>
      <c r="Z826" s="305"/>
      <c r="AA826" s="305"/>
      <c r="AB826" s="305"/>
      <c r="AC826" s="305"/>
      <c r="AD826" s="305"/>
      <c r="AE826" s="305"/>
      <c r="AF826" s="305"/>
      <c r="AG826" s="305"/>
      <c r="AH826" s="305"/>
      <c r="AI826" s="305"/>
    </row>
    <row r="827" spans="1:35" s="24" customFormat="1" ht="15">
      <c r="A827" s="120"/>
      <c r="B827" s="111"/>
      <c r="C827" s="90"/>
      <c r="D827" s="90"/>
      <c r="E827" s="23"/>
      <c r="F827" s="305"/>
      <c r="G827" s="305"/>
      <c r="H827" s="305"/>
      <c r="I827" s="305"/>
      <c r="J827" s="305"/>
      <c r="K827" s="305"/>
      <c r="L827" s="305"/>
      <c r="M827" s="305"/>
      <c r="N827" s="305"/>
      <c r="O827" s="305"/>
      <c r="P827" s="305"/>
      <c r="Q827" s="305"/>
      <c r="R827" s="305"/>
      <c r="S827" s="305"/>
      <c r="T827" s="305"/>
      <c r="U827" s="305"/>
      <c r="V827" s="305"/>
      <c r="W827" s="305"/>
      <c r="X827" s="305"/>
      <c r="Y827" s="305"/>
      <c r="Z827" s="305"/>
      <c r="AA827" s="305"/>
      <c r="AB827" s="305"/>
      <c r="AC827" s="305"/>
      <c r="AD827" s="305"/>
      <c r="AE827" s="305"/>
      <c r="AF827" s="305"/>
      <c r="AG827" s="305"/>
      <c r="AH827" s="305"/>
      <c r="AI827" s="305"/>
    </row>
    <row r="828" spans="1:35" s="24" customFormat="1" ht="15">
      <c r="A828" s="120"/>
      <c r="B828" s="111"/>
      <c r="C828" s="90"/>
      <c r="D828" s="90"/>
      <c r="E828" s="23"/>
      <c r="F828" s="305"/>
      <c r="G828" s="305"/>
      <c r="H828" s="305"/>
      <c r="I828" s="305"/>
      <c r="J828" s="305"/>
      <c r="K828" s="305"/>
      <c r="L828" s="305"/>
      <c r="M828" s="305"/>
      <c r="N828" s="305"/>
      <c r="O828" s="305"/>
      <c r="P828" s="305"/>
      <c r="Q828" s="305"/>
      <c r="R828" s="305"/>
      <c r="S828" s="305"/>
      <c r="T828" s="305"/>
      <c r="U828" s="305"/>
      <c r="V828" s="305"/>
      <c r="W828" s="305"/>
      <c r="X828" s="305"/>
      <c r="Y828" s="305"/>
      <c r="Z828" s="305"/>
      <c r="AA828" s="305"/>
      <c r="AB828" s="305"/>
      <c r="AC828" s="305"/>
      <c r="AD828" s="305"/>
      <c r="AE828" s="305"/>
      <c r="AF828" s="305"/>
      <c r="AG828" s="305"/>
      <c r="AH828" s="305"/>
      <c r="AI828" s="305"/>
    </row>
    <row r="829" spans="1:35" s="24" customFormat="1" ht="15">
      <c r="A829" s="120"/>
      <c r="B829" s="111"/>
      <c r="C829" s="90"/>
      <c r="D829" s="90"/>
      <c r="E829" s="23"/>
      <c r="F829" s="305"/>
      <c r="G829" s="305"/>
      <c r="H829" s="305"/>
      <c r="I829" s="305"/>
      <c r="J829" s="305"/>
      <c r="K829" s="305"/>
      <c r="L829" s="305"/>
      <c r="M829" s="305"/>
      <c r="N829" s="305"/>
      <c r="O829" s="305"/>
      <c r="P829" s="305"/>
      <c r="Q829" s="305"/>
      <c r="R829" s="305"/>
      <c r="S829" s="305"/>
      <c r="T829" s="305"/>
      <c r="U829" s="305"/>
      <c r="V829" s="305"/>
      <c r="W829" s="305"/>
      <c r="X829" s="305"/>
      <c r="Y829" s="305"/>
      <c r="Z829" s="305"/>
      <c r="AA829" s="305"/>
      <c r="AB829" s="305"/>
      <c r="AC829" s="305"/>
      <c r="AD829" s="305"/>
      <c r="AE829" s="305"/>
      <c r="AF829" s="305"/>
      <c r="AG829" s="305"/>
      <c r="AH829" s="305"/>
      <c r="AI829" s="305"/>
    </row>
    <row r="830" spans="1:35" s="24" customFormat="1" ht="15">
      <c r="A830" s="120"/>
      <c r="B830" s="111"/>
      <c r="C830" s="90"/>
      <c r="D830" s="90"/>
      <c r="E830" s="23"/>
      <c r="F830" s="305"/>
      <c r="G830" s="305"/>
      <c r="H830" s="305"/>
      <c r="I830" s="305"/>
      <c r="J830" s="305"/>
      <c r="K830" s="305"/>
      <c r="L830" s="305"/>
      <c r="M830" s="305"/>
      <c r="N830" s="305"/>
      <c r="O830" s="305"/>
      <c r="P830" s="305"/>
      <c r="Q830" s="305"/>
      <c r="R830" s="305"/>
      <c r="S830" s="305"/>
      <c r="T830" s="305"/>
      <c r="U830" s="305"/>
      <c r="V830" s="305"/>
      <c r="W830" s="305"/>
      <c r="X830" s="305"/>
      <c r="Y830" s="305"/>
      <c r="Z830" s="305"/>
      <c r="AA830" s="305"/>
      <c r="AB830" s="305"/>
      <c r="AC830" s="305"/>
      <c r="AD830" s="305"/>
      <c r="AE830" s="305"/>
      <c r="AF830" s="305"/>
      <c r="AG830" s="305"/>
      <c r="AH830" s="305"/>
      <c r="AI830" s="305"/>
    </row>
    <row r="831" spans="1:35" s="24" customFormat="1" ht="15">
      <c r="A831" s="120"/>
      <c r="B831" s="111"/>
      <c r="C831" s="90"/>
      <c r="D831" s="90"/>
      <c r="E831" s="23"/>
      <c r="F831" s="305"/>
      <c r="G831" s="305"/>
      <c r="H831" s="305"/>
      <c r="I831" s="305"/>
      <c r="J831" s="305"/>
      <c r="K831" s="305"/>
      <c r="L831" s="305"/>
      <c r="M831" s="305"/>
      <c r="N831" s="305"/>
      <c r="O831" s="305"/>
      <c r="P831" s="305"/>
      <c r="Q831" s="305"/>
      <c r="R831" s="305"/>
      <c r="S831" s="305"/>
      <c r="T831" s="305"/>
      <c r="U831" s="305"/>
      <c r="V831" s="305"/>
      <c r="W831" s="305"/>
      <c r="X831" s="305"/>
      <c r="Y831" s="305"/>
      <c r="Z831" s="305"/>
      <c r="AA831" s="305"/>
      <c r="AB831" s="305"/>
      <c r="AC831" s="305"/>
      <c r="AD831" s="305"/>
      <c r="AE831" s="305"/>
      <c r="AF831" s="305"/>
      <c r="AG831" s="305"/>
      <c r="AH831" s="305"/>
      <c r="AI831" s="305"/>
    </row>
    <row r="832" spans="1:35" s="24" customFormat="1" ht="15">
      <c r="A832" s="120"/>
      <c r="B832" s="111"/>
      <c r="C832" s="90"/>
      <c r="D832" s="90"/>
      <c r="E832" s="23"/>
      <c r="F832" s="305"/>
      <c r="G832" s="305"/>
      <c r="H832" s="305"/>
      <c r="I832" s="305"/>
      <c r="J832" s="305"/>
      <c r="K832" s="305"/>
      <c r="L832" s="305"/>
      <c r="M832" s="305"/>
      <c r="N832" s="305"/>
      <c r="O832" s="305"/>
      <c r="P832" s="305"/>
      <c r="Q832" s="305"/>
      <c r="R832" s="305"/>
      <c r="S832" s="305"/>
      <c r="T832" s="305"/>
      <c r="U832" s="305"/>
      <c r="V832" s="305"/>
      <c r="W832" s="305"/>
      <c r="X832" s="305"/>
      <c r="Y832" s="305"/>
      <c r="Z832" s="305"/>
      <c r="AA832" s="305"/>
      <c r="AB832" s="305"/>
      <c r="AC832" s="305"/>
      <c r="AD832" s="305"/>
      <c r="AE832" s="305"/>
      <c r="AF832" s="305"/>
      <c r="AG832" s="305"/>
      <c r="AH832" s="305"/>
      <c r="AI832" s="305"/>
    </row>
    <row r="833" spans="1:35" s="24" customFormat="1" ht="15">
      <c r="A833" s="120"/>
      <c r="B833" s="111"/>
      <c r="C833" s="90"/>
      <c r="D833" s="90"/>
      <c r="E833" s="23"/>
      <c r="F833" s="305"/>
      <c r="G833" s="305"/>
      <c r="H833" s="305"/>
      <c r="I833" s="305"/>
      <c r="J833" s="305"/>
      <c r="K833" s="305"/>
      <c r="L833" s="305"/>
      <c r="M833" s="305"/>
      <c r="N833" s="305"/>
      <c r="O833" s="305"/>
      <c r="P833" s="305"/>
      <c r="Q833" s="305"/>
      <c r="R833" s="305"/>
      <c r="S833" s="305"/>
      <c r="T833" s="305"/>
      <c r="U833" s="305"/>
      <c r="V833" s="305"/>
      <c r="W833" s="305"/>
      <c r="X833" s="305"/>
      <c r="Y833" s="305"/>
      <c r="Z833" s="305"/>
      <c r="AA833" s="305"/>
      <c r="AB833" s="305"/>
      <c r="AC833" s="305"/>
      <c r="AD833" s="305"/>
      <c r="AE833" s="305"/>
      <c r="AF833" s="305"/>
      <c r="AG833" s="305"/>
      <c r="AH833" s="305"/>
      <c r="AI833" s="305"/>
    </row>
    <row r="834" spans="1:35" s="24" customFormat="1" ht="15">
      <c r="A834" s="120"/>
      <c r="B834" s="111"/>
      <c r="C834" s="90"/>
      <c r="D834" s="90"/>
      <c r="E834" s="23"/>
      <c r="F834" s="305"/>
      <c r="G834" s="305"/>
      <c r="H834" s="305"/>
      <c r="I834" s="305"/>
      <c r="J834" s="305"/>
      <c r="K834" s="305"/>
      <c r="L834" s="305"/>
      <c r="M834" s="305"/>
      <c r="N834" s="305"/>
      <c r="O834" s="305"/>
      <c r="P834" s="305"/>
      <c r="Q834" s="305"/>
      <c r="R834" s="305"/>
      <c r="S834" s="305"/>
      <c r="T834" s="305"/>
      <c r="U834" s="305"/>
      <c r="V834" s="305"/>
      <c r="W834" s="305"/>
      <c r="X834" s="305"/>
      <c r="Y834" s="305"/>
      <c r="Z834" s="305"/>
      <c r="AA834" s="305"/>
      <c r="AB834" s="305"/>
      <c r="AC834" s="305"/>
      <c r="AD834" s="305"/>
      <c r="AE834" s="305"/>
      <c r="AF834" s="305"/>
      <c r="AG834" s="305"/>
      <c r="AH834" s="305"/>
      <c r="AI834" s="305"/>
    </row>
    <row r="835" spans="1:35" s="24" customFormat="1" ht="15">
      <c r="A835" s="120"/>
      <c r="B835" s="111"/>
      <c r="C835" s="90"/>
      <c r="D835" s="90"/>
      <c r="E835" s="23"/>
      <c r="F835" s="305"/>
      <c r="G835" s="305"/>
      <c r="H835" s="305"/>
      <c r="I835" s="305"/>
      <c r="J835" s="305"/>
      <c r="K835" s="305"/>
      <c r="L835" s="305"/>
      <c r="M835" s="305"/>
      <c r="N835" s="305"/>
      <c r="O835" s="305"/>
      <c r="P835" s="305"/>
      <c r="Q835" s="305"/>
      <c r="R835" s="305"/>
      <c r="S835" s="305"/>
      <c r="T835" s="305"/>
      <c r="U835" s="305"/>
      <c r="V835" s="305"/>
      <c r="W835" s="305"/>
      <c r="X835" s="305"/>
      <c r="Y835" s="305"/>
      <c r="Z835" s="305"/>
      <c r="AA835" s="305"/>
      <c r="AB835" s="305"/>
      <c r="AC835" s="305"/>
      <c r="AD835" s="305"/>
      <c r="AE835" s="305"/>
      <c r="AF835" s="305"/>
      <c r="AG835" s="305"/>
      <c r="AH835" s="305"/>
      <c r="AI835" s="305"/>
    </row>
    <row r="836" spans="1:35" s="24" customFormat="1" ht="15">
      <c r="A836" s="120"/>
      <c r="B836" s="111"/>
      <c r="C836" s="90"/>
      <c r="D836" s="90"/>
      <c r="E836" s="23"/>
      <c r="F836" s="305"/>
      <c r="G836" s="305"/>
      <c r="H836" s="305"/>
      <c r="I836" s="305"/>
      <c r="J836" s="305"/>
      <c r="K836" s="305"/>
      <c r="L836" s="305"/>
      <c r="M836" s="305"/>
      <c r="N836" s="305"/>
      <c r="O836" s="305"/>
      <c r="P836" s="305"/>
      <c r="Q836" s="305"/>
      <c r="R836" s="305"/>
      <c r="S836" s="305"/>
      <c r="T836" s="305"/>
      <c r="U836" s="305"/>
      <c r="V836" s="305"/>
      <c r="W836" s="305"/>
      <c r="X836" s="305"/>
      <c r="Y836" s="305"/>
      <c r="Z836" s="305"/>
      <c r="AA836" s="305"/>
      <c r="AB836" s="305"/>
      <c r="AC836" s="305"/>
      <c r="AD836" s="305"/>
      <c r="AE836" s="305"/>
      <c r="AF836" s="305"/>
      <c r="AG836" s="305"/>
      <c r="AH836" s="305"/>
      <c r="AI836" s="305"/>
    </row>
    <row r="837" spans="1:35" s="24" customFormat="1" ht="15">
      <c r="A837" s="120"/>
      <c r="B837" s="111"/>
      <c r="C837" s="90"/>
      <c r="D837" s="90"/>
      <c r="E837" s="23"/>
      <c r="F837" s="305"/>
      <c r="G837" s="305"/>
      <c r="H837" s="305"/>
      <c r="I837" s="305"/>
      <c r="J837" s="305"/>
      <c r="K837" s="305"/>
      <c r="L837" s="305"/>
      <c r="M837" s="305"/>
      <c r="N837" s="305"/>
      <c r="O837" s="305"/>
      <c r="P837" s="305"/>
      <c r="Q837" s="305"/>
      <c r="R837" s="305"/>
      <c r="S837" s="305"/>
      <c r="T837" s="305"/>
      <c r="U837" s="305"/>
      <c r="V837" s="305"/>
      <c r="W837" s="305"/>
      <c r="X837" s="305"/>
      <c r="Y837" s="305"/>
      <c r="Z837" s="305"/>
      <c r="AA837" s="305"/>
      <c r="AB837" s="305"/>
      <c r="AC837" s="305"/>
      <c r="AD837" s="305"/>
      <c r="AE837" s="305"/>
      <c r="AF837" s="305"/>
      <c r="AG837" s="305"/>
      <c r="AH837" s="305"/>
      <c r="AI837" s="305"/>
    </row>
    <row r="838" spans="1:35" s="24" customFormat="1" ht="15">
      <c r="A838" s="120"/>
      <c r="B838" s="111"/>
      <c r="C838" s="90"/>
      <c r="D838" s="90"/>
      <c r="E838" s="23"/>
      <c r="F838" s="305"/>
      <c r="G838" s="305"/>
      <c r="H838" s="305"/>
      <c r="I838" s="305"/>
      <c r="J838" s="305"/>
      <c r="K838" s="305"/>
      <c r="L838" s="305"/>
      <c r="M838" s="305"/>
      <c r="N838" s="305"/>
      <c r="O838" s="305"/>
      <c r="P838" s="305"/>
      <c r="Q838" s="305"/>
      <c r="R838" s="305"/>
      <c r="S838" s="305"/>
      <c r="T838" s="305"/>
      <c r="U838" s="305"/>
      <c r="V838" s="305"/>
      <c r="W838" s="305"/>
      <c r="X838" s="305"/>
      <c r="Y838" s="305"/>
      <c r="Z838" s="305"/>
      <c r="AA838" s="305"/>
      <c r="AB838" s="305"/>
      <c r="AC838" s="305"/>
      <c r="AD838" s="305"/>
      <c r="AE838" s="305"/>
      <c r="AF838" s="305"/>
      <c r="AG838" s="305"/>
      <c r="AH838" s="305"/>
      <c r="AI838" s="305"/>
    </row>
    <row r="839" spans="1:35" s="24" customFormat="1" ht="15">
      <c r="A839" s="120"/>
      <c r="B839" s="111"/>
      <c r="C839" s="90"/>
      <c r="D839" s="90"/>
      <c r="E839" s="23"/>
      <c r="F839" s="305"/>
      <c r="G839" s="305"/>
      <c r="H839" s="305"/>
      <c r="I839" s="305"/>
      <c r="J839" s="305"/>
      <c r="K839" s="305"/>
      <c r="L839" s="305"/>
      <c r="M839" s="305"/>
      <c r="N839" s="305"/>
      <c r="O839" s="305"/>
      <c r="P839" s="305"/>
      <c r="Q839" s="305"/>
      <c r="R839" s="305"/>
      <c r="S839" s="305"/>
      <c r="T839" s="305"/>
      <c r="U839" s="305"/>
      <c r="V839" s="305"/>
      <c r="W839" s="305"/>
      <c r="X839" s="305"/>
      <c r="Y839" s="305"/>
      <c r="Z839" s="305"/>
      <c r="AA839" s="305"/>
      <c r="AB839" s="305"/>
      <c r="AC839" s="305"/>
      <c r="AD839" s="305"/>
      <c r="AE839" s="305"/>
      <c r="AF839" s="305"/>
      <c r="AG839" s="305"/>
      <c r="AH839" s="305"/>
      <c r="AI839" s="305"/>
    </row>
    <row r="840" spans="1:35" s="24" customFormat="1" ht="15">
      <c r="A840" s="120"/>
      <c r="B840" s="111"/>
      <c r="C840" s="90"/>
      <c r="D840" s="90"/>
      <c r="E840" s="23"/>
      <c r="F840" s="305"/>
      <c r="G840" s="305"/>
      <c r="H840" s="305"/>
      <c r="I840" s="305"/>
      <c r="J840" s="305"/>
      <c r="K840" s="305"/>
      <c r="L840" s="305"/>
      <c r="M840" s="305"/>
      <c r="N840" s="305"/>
      <c r="O840" s="305"/>
      <c r="P840" s="305"/>
      <c r="Q840" s="305"/>
      <c r="R840" s="305"/>
      <c r="S840" s="305"/>
      <c r="T840" s="305"/>
      <c r="U840" s="305"/>
      <c r="V840" s="305"/>
      <c r="W840" s="305"/>
      <c r="X840" s="305"/>
      <c r="Y840" s="305"/>
      <c r="Z840" s="305"/>
      <c r="AA840" s="305"/>
      <c r="AB840" s="305"/>
      <c r="AC840" s="305"/>
      <c r="AD840" s="305"/>
      <c r="AE840" s="305"/>
      <c r="AF840" s="305"/>
      <c r="AG840" s="305"/>
      <c r="AH840" s="305"/>
      <c r="AI840" s="305"/>
    </row>
    <row r="841" spans="1:35" s="24" customFormat="1" ht="15">
      <c r="A841" s="120"/>
      <c r="B841" s="111"/>
      <c r="C841" s="90"/>
      <c r="D841" s="90"/>
      <c r="E841" s="23"/>
      <c r="F841" s="305"/>
      <c r="G841" s="305"/>
      <c r="H841" s="305"/>
      <c r="I841" s="305"/>
      <c r="J841" s="305"/>
      <c r="K841" s="305"/>
      <c r="L841" s="305"/>
      <c r="M841" s="305"/>
      <c r="N841" s="305"/>
      <c r="O841" s="305"/>
      <c r="P841" s="305"/>
      <c r="Q841" s="305"/>
      <c r="R841" s="305"/>
      <c r="S841" s="305"/>
      <c r="T841" s="305"/>
      <c r="U841" s="305"/>
      <c r="V841" s="305"/>
      <c r="W841" s="305"/>
      <c r="X841" s="305"/>
      <c r="Y841" s="305"/>
      <c r="Z841" s="305"/>
      <c r="AA841" s="305"/>
      <c r="AB841" s="305"/>
      <c r="AC841" s="305"/>
      <c r="AD841" s="305"/>
      <c r="AE841" s="305"/>
      <c r="AF841" s="305"/>
      <c r="AG841" s="305"/>
      <c r="AH841" s="305"/>
      <c r="AI841" s="305"/>
    </row>
    <row r="842" spans="1:35" s="24" customFormat="1" ht="15">
      <c r="A842" s="120"/>
      <c r="B842" s="111"/>
      <c r="C842" s="90"/>
      <c r="D842" s="90"/>
      <c r="E842" s="23"/>
      <c r="F842" s="305"/>
      <c r="G842" s="305"/>
      <c r="H842" s="305"/>
      <c r="I842" s="305"/>
      <c r="J842" s="305"/>
      <c r="K842" s="305"/>
      <c r="L842" s="305"/>
      <c r="M842" s="305"/>
      <c r="N842" s="305"/>
      <c r="O842" s="305"/>
      <c r="P842" s="305"/>
      <c r="Q842" s="305"/>
      <c r="R842" s="305"/>
      <c r="S842" s="305"/>
      <c r="T842" s="305"/>
      <c r="U842" s="305"/>
      <c r="V842" s="305"/>
      <c r="W842" s="305"/>
      <c r="X842" s="305"/>
      <c r="Y842" s="305"/>
      <c r="Z842" s="305"/>
      <c r="AA842" s="305"/>
      <c r="AB842" s="305"/>
      <c r="AC842" s="305"/>
      <c r="AD842" s="305"/>
      <c r="AE842" s="305"/>
      <c r="AF842" s="305"/>
      <c r="AG842" s="305"/>
      <c r="AH842" s="305"/>
      <c r="AI842" s="305"/>
    </row>
    <row r="843" spans="1:35" s="24" customFormat="1" ht="15">
      <c r="A843" s="120"/>
      <c r="B843" s="111"/>
      <c r="C843" s="90"/>
      <c r="D843" s="90"/>
      <c r="E843" s="23"/>
      <c r="F843" s="305"/>
      <c r="G843" s="305"/>
      <c r="H843" s="305"/>
      <c r="I843" s="305"/>
      <c r="J843" s="305"/>
      <c r="K843" s="305"/>
      <c r="L843" s="305"/>
      <c r="M843" s="305"/>
      <c r="N843" s="305"/>
      <c r="O843" s="305"/>
      <c r="P843" s="305"/>
      <c r="Q843" s="305"/>
      <c r="R843" s="305"/>
      <c r="S843" s="305"/>
      <c r="T843" s="305"/>
      <c r="U843" s="305"/>
      <c r="V843" s="305"/>
      <c r="W843" s="305"/>
      <c r="X843" s="305"/>
      <c r="Y843" s="305"/>
      <c r="Z843" s="305"/>
      <c r="AA843" s="305"/>
      <c r="AB843" s="305"/>
      <c r="AC843" s="305"/>
      <c r="AD843" s="305"/>
      <c r="AE843" s="305"/>
      <c r="AF843" s="305"/>
      <c r="AG843" s="305"/>
      <c r="AH843" s="305"/>
      <c r="AI843" s="305"/>
    </row>
    <row r="844" spans="1:35" s="24" customFormat="1" ht="15">
      <c r="A844" s="120"/>
      <c r="B844" s="111"/>
      <c r="C844" s="90"/>
      <c r="D844" s="90"/>
      <c r="E844" s="23"/>
      <c r="F844" s="305"/>
      <c r="G844" s="305"/>
      <c r="H844" s="305"/>
      <c r="I844" s="305"/>
      <c r="J844" s="305"/>
      <c r="K844" s="305"/>
      <c r="L844" s="305"/>
      <c r="M844" s="305"/>
      <c r="N844" s="305"/>
      <c r="O844" s="305"/>
      <c r="P844" s="305"/>
      <c r="Q844" s="305"/>
      <c r="R844" s="305"/>
      <c r="S844" s="305"/>
      <c r="T844" s="305"/>
      <c r="U844" s="305"/>
      <c r="V844" s="305"/>
      <c r="W844" s="305"/>
      <c r="X844" s="305"/>
      <c r="Y844" s="305"/>
      <c r="Z844" s="305"/>
      <c r="AA844" s="305"/>
      <c r="AB844" s="305"/>
      <c r="AC844" s="305"/>
      <c r="AD844" s="305"/>
      <c r="AE844" s="305"/>
      <c r="AF844" s="305"/>
      <c r="AG844" s="305"/>
      <c r="AH844" s="305"/>
      <c r="AI844" s="305"/>
    </row>
    <row r="845" spans="1:35" s="24" customFormat="1" ht="15">
      <c r="A845" s="120"/>
      <c r="B845" s="111"/>
      <c r="C845" s="90"/>
      <c r="D845" s="90"/>
      <c r="E845" s="23"/>
      <c r="F845" s="305"/>
      <c r="G845" s="305"/>
      <c r="H845" s="305"/>
      <c r="I845" s="305"/>
      <c r="J845" s="305"/>
      <c r="K845" s="305"/>
      <c r="L845" s="305"/>
      <c r="M845" s="305"/>
      <c r="N845" s="305"/>
      <c r="O845" s="305"/>
      <c r="P845" s="305"/>
      <c r="Q845" s="305"/>
      <c r="R845" s="305"/>
      <c r="S845" s="305"/>
      <c r="T845" s="305"/>
      <c r="U845" s="305"/>
      <c r="V845" s="305"/>
      <c r="W845" s="305"/>
      <c r="X845" s="305"/>
      <c r="Y845" s="305"/>
      <c r="Z845" s="305"/>
      <c r="AA845" s="305"/>
      <c r="AB845" s="305"/>
      <c r="AC845" s="305"/>
      <c r="AD845" s="305"/>
      <c r="AE845" s="305"/>
      <c r="AF845" s="305"/>
      <c r="AG845" s="305"/>
      <c r="AH845" s="305"/>
      <c r="AI845" s="305"/>
    </row>
    <row r="846" spans="1:35" s="24" customFormat="1" ht="15">
      <c r="A846" s="120"/>
      <c r="B846" s="111"/>
      <c r="C846" s="90"/>
      <c r="D846" s="90"/>
      <c r="E846" s="23"/>
      <c r="F846" s="305"/>
      <c r="G846" s="305"/>
      <c r="H846" s="305"/>
      <c r="I846" s="305"/>
      <c r="J846" s="305"/>
      <c r="K846" s="305"/>
      <c r="L846" s="305"/>
      <c r="M846" s="305"/>
      <c r="N846" s="305"/>
      <c r="O846" s="305"/>
      <c r="P846" s="305"/>
      <c r="Q846" s="305"/>
      <c r="R846" s="305"/>
      <c r="S846" s="305"/>
      <c r="T846" s="305"/>
      <c r="U846" s="305"/>
      <c r="V846" s="305"/>
      <c r="W846" s="305"/>
      <c r="X846" s="305"/>
      <c r="Y846" s="305"/>
      <c r="Z846" s="305"/>
      <c r="AA846" s="305"/>
      <c r="AB846" s="305"/>
      <c r="AC846" s="305"/>
      <c r="AD846" s="305"/>
      <c r="AE846" s="305"/>
      <c r="AF846" s="305"/>
      <c r="AG846" s="305"/>
      <c r="AH846" s="305"/>
      <c r="AI846" s="305"/>
    </row>
    <row r="847" spans="1:35" s="24" customFormat="1" ht="15">
      <c r="A847" s="120"/>
      <c r="B847" s="111"/>
      <c r="C847" s="90"/>
      <c r="D847" s="90"/>
      <c r="E847" s="23"/>
      <c r="F847" s="305"/>
      <c r="G847" s="305"/>
      <c r="H847" s="305"/>
      <c r="I847" s="305"/>
      <c r="J847" s="305"/>
      <c r="K847" s="305"/>
      <c r="L847" s="305"/>
      <c r="M847" s="305"/>
      <c r="N847" s="305"/>
      <c r="O847" s="305"/>
      <c r="P847" s="305"/>
      <c r="Q847" s="305"/>
      <c r="R847" s="305"/>
      <c r="S847" s="305"/>
      <c r="T847" s="305"/>
      <c r="U847" s="305"/>
      <c r="V847" s="305"/>
      <c r="W847" s="305"/>
      <c r="X847" s="305"/>
      <c r="Y847" s="305"/>
      <c r="Z847" s="305"/>
      <c r="AA847" s="305"/>
      <c r="AB847" s="305"/>
      <c r="AC847" s="305"/>
      <c r="AD847" s="305"/>
      <c r="AE847" s="305"/>
      <c r="AF847" s="305"/>
      <c r="AG847" s="305"/>
      <c r="AH847" s="305"/>
      <c r="AI847" s="305"/>
    </row>
    <row r="848" spans="1:35" s="24" customFormat="1" ht="15">
      <c r="A848" s="120"/>
      <c r="B848" s="111"/>
      <c r="C848" s="90"/>
      <c r="D848" s="90"/>
      <c r="E848" s="23"/>
      <c r="F848" s="305"/>
      <c r="G848" s="305"/>
      <c r="H848" s="305"/>
      <c r="I848" s="305"/>
      <c r="J848" s="305"/>
      <c r="K848" s="305"/>
      <c r="L848" s="305"/>
      <c r="M848" s="305"/>
      <c r="N848" s="305"/>
      <c r="O848" s="305"/>
      <c r="P848" s="305"/>
      <c r="Q848" s="305"/>
      <c r="R848" s="305"/>
      <c r="S848" s="305"/>
      <c r="T848" s="305"/>
      <c r="U848" s="305"/>
      <c r="V848" s="305"/>
      <c r="W848" s="305"/>
      <c r="X848" s="305"/>
      <c r="Y848" s="305"/>
      <c r="Z848" s="305"/>
      <c r="AA848" s="305"/>
      <c r="AB848" s="305"/>
      <c r="AC848" s="305"/>
      <c r="AD848" s="305"/>
      <c r="AE848" s="305"/>
      <c r="AF848" s="305"/>
      <c r="AG848" s="305"/>
      <c r="AH848" s="305"/>
      <c r="AI848" s="305"/>
    </row>
    <row r="849" spans="1:35" s="24" customFormat="1" ht="15">
      <c r="A849" s="120"/>
      <c r="B849" s="111"/>
      <c r="C849" s="90"/>
      <c r="D849" s="90"/>
      <c r="E849" s="23"/>
      <c r="F849" s="305"/>
      <c r="G849" s="305"/>
      <c r="H849" s="305"/>
      <c r="I849" s="305"/>
      <c r="J849" s="305"/>
      <c r="K849" s="305"/>
      <c r="L849" s="305"/>
      <c r="M849" s="305"/>
      <c r="N849" s="305"/>
      <c r="O849" s="305"/>
      <c r="P849" s="305"/>
      <c r="Q849" s="305"/>
      <c r="R849" s="305"/>
      <c r="S849" s="305"/>
      <c r="T849" s="305"/>
      <c r="U849" s="305"/>
      <c r="V849" s="305"/>
      <c r="W849" s="305"/>
      <c r="X849" s="305"/>
      <c r="Y849" s="305"/>
      <c r="Z849" s="305"/>
      <c r="AA849" s="305"/>
      <c r="AB849" s="305"/>
      <c r="AC849" s="305"/>
      <c r="AD849" s="305"/>
      <c r="AE849" s="305"/>
      <c r="AF849" s="305"/>
      <c r="AG849" s="305"/>
      <c r="AH849" s="305"/>
      <c r="AI849" s="305"/>
    </row>
    <row r="850" spans="1:35" s="24" customFormat="1" ht="15">
      <c r="A850" s="120"/>
      <c r="B850" s="111"/>
      <c r="C850" s="90"/>
      <c r="D850" s="90"/>
      <c r="E850" s="23"/>
      <c r="F850" s="305"/>
      <c r="G850" s="305"/>
      <c r="H850" s="305"/>
      <c r="I850" s="305"/>
      <c r="J850" s="305"/>
      <c r="K850" s="305"/>
      <c r="L850" s="305"/>
      <c r="M850" s="305"/>
      <c r="N850" s="305"/>
      <c r="O850" s="305"/>
      <c r="P850" s="305"/>
      <c r="Q850" s="305"/>
      <c r="R850" s="305"/>
      <c r="S850" s="305"/>
      <c r="T850" s="305"/>
      <c r="U850" s="305"/>
      <c r="V850" s="305"/>
      <c r="W850" s="305"/>
      <c r="X850" s="305"/>
      <c r="Y850" s="305"/>
      <c r="Z850" s="305"/>
      <c r="AA850" s="305"/>
      <c r="AB850" s="305"/>
      <c r="AC850" s="305"/>
      <c r="AD850" s="305"/>
      <c r="AE850" s="305"/>
      <c r="AF850" s="305"/>
      <c r="AG850" s="305"/>
      <c r="AH850" s="305"/>
      <c r="AI850" s="305"/>
    </row>
    <row r="851" spans="1:35" s="24" customFormat="1" ht="15">
      <c r="A851" s="120"/>
      <c r="B851" s="111"/>
      <c r="C851" s="90"/>
      <c r="D851" s="90"/>
      <c r="E851" s="23"/>
      <c r="F851" s="305"/>
      <c r="G851" s="305"/>
      <c r="H851" s="305"/>
      <c r="I851" s="305"/>
      <c r="J851" s="305"/>
      <c r="K851" s="305"/>
      <c r="L851" s="305"/>
      <c r="M851" s="305"/>
      <c r="N851" s="305"/>
      <c r="O851" s="305"/>
      <c r="P851" s="305"/>
      <c r="Q851" s="305"/>
      <c r="R851" s="305"/>
      <c r="S851" s="305"/>
      <c r="T851" s="305"/>
      <c r="U851" s="305"/>
      <c r="V851" s="305"/>
      <c r="W851" s="305"/>
      <c r="X851" s="305"/>
      <c r="Y851" s="305"/>
      <c r="Z851" s="305"/>
      <c r="AA851" s="305"/>
      <c r="AB851" s="305"/>
      <c r="AC851" s="305"/>
      <c r="AD851" s="305"/>
      <c r="AE851" s="305"/>
      <c r="AF851" s="305"/>
      <c r="AG851" s="305"/>
      <c r="AH851" s="305"/>
      <c r="AI851" s="305"/>
    </row>
    <row r="852" spans="1:35" s="24" customFormat="1" ht="15">
      <c r="A852" s="120"/>
      <c r="B852" s="111"/>
      <c r="C852" s="90"/>
      <c r="D852" s="90"/>
      <c r="E852" s="23"/>
      <c r="F852" s="305"/>
      <c r="G852" s="305"/>
      <c r="H852" s="305"/>
      <c r="I852" s="305"/>
      <c r="J852" s="305"/>
      <c r="K852" s="305"/>
      <c r="L852" s="305"/>
      <c r="M852" s="305"/>
      <c r="N852" s="305"/>
      <c r="O852" s="305"/>
      <c r="P852" s="305"/>
      <c r="Q852" s="305"/>
      <c r="R852" s="305"/>
      <c r="S852" s="305"/>
      <c r="T852" s="305"/>
      <c r="U852" s="305"/>
      <c r="V852" s="305"/>
      <c r="W852" s="305"/>
      <c r="X852" s="305"/>
      <c r="Y852" s="305"/>
      <c r="Z852" s="305"/>
      <c r="AA852" s="305"/>
      <c r="AB852" s="305"/>
      <c r="AC852" s="305"/>
      <c r="AD852" s="305"/>
      <c r="AE852" s="305"/>
      <c r="AF852" s="305"/>
      <c r="AG852" s="305"/>
      <c r="AH852" s="305"/>
      <c r="AI852" s="305"/>
    </row>
    <row r="853" spans="1:35" s="24" customFormat="1" ht="15">
      <c r="A853" s="120"/>
      <c r="B853" s="111"/>
      <c r="C853" s="90"/>
      <c r="D853" s="90"/>
      <c r="E853" s="23"/>
      <c r="F853" s="305"/>
      <c r="G853" s="305"/>
      <c r="H853" s="305"/>
      <c r="I853" s="305"/>
      <c r="J853" s="305"/>
      <c r="K853" s="305"/>
      <c r="L853" s="305"/>
      <c r="M853" s="305"/>
      <c r="N853" s="305"/>
      <c r="O853" s="305"/>
      <c r="P853" s="305"/>
      <c r="Q853" s="305"/>
      <c r="R853" s="305"/>
      <c r="S853" s="305"/>
      <c r="T853" s="305"/>
      <c r="U853" s="305"/>
      <c r="V853" s="305"/>
      <c r="W853" s="305"/>
      <c r="X853" s="305"/>
      <c r="Y853" s="305"/>
      <c r="Z853" s="305"/>
      <c r="AA853" s="305"/>
      <c r="AB853" s="305"/>
      <c r="AC853" s="305"/>
      <c r="AD853" s="305"/>
      <c r="AE853" s="305"/>
      <c r="AF853" s="305"/>
      <c r="AG853" s="305"/>
      <c r="AH853" s="305"/>
      <c r="AI853" s="305"/>
    </row>
    <row r="854" spans="1:35" s="24" customFormat="1" ht="15">
      <c r="A854" s="120"/>
      <c r="B854" s="111"/>
      <c r="C854" s="90"/>
      <c r="D854" s="90"/>
      <c r="E854" s="23"/>
      <c r="F854" s="305"/>
      <c r="G854" s="305"/>
      <c r="H854" s="305"/>
      <c r="I854" s="305"/>
      <c r="J854" s="305"/>
      <c r="K854" s="305"/>
      <c r="L854" s="305"/>
      <c r="M854" s="305"/>
      <c r="N854" s="305"/>
      <c r="O854" s="305"/>
      <c r="P854" s="305"/>
      <c r="Q854" s="305"/>
      <c r="R854" s="305"/>
      <c r="S854" s="305"/>
      <c r="T854" s="305"/>
      <c r="U854" s="305"/>
      <c r="V854" s="305"/>
      <c r="W854" s="305"/>
      <c r="X854" s="305"/>
      <c r="Y854" s="305"/>
      <c r="Z854" s="305"/>
      <c r="AA854" s="305"/>
      <c r="AB854" s="305"/>
      <c r="AC854" s="305"/>
      <c r="AD854" s="305"/>
      <c r="AE854" s="305"/>
      <c r="AF854" s="305"/>
      <c r="AG854" s="305"/>
      <c r="AH854" s="305"/>
      <c r="AI854" s="305"/>
    </row>
    <row r="855" spans="1:35" s="24" customFormat="1" ht="15">
      <c r="A855" s="120"/>
      <c r="B855" s="111"/>
      <c r="C855" s="90"/>
      <c r="D855" s="90"/>
      <c r="E855" s="23"/>
      <c r="F855" s="305"/>
      <c r="G855" s="305"/>
      <c r="H855" s="305"/>
      <c r="I855" s="305"/>
      <c r="J855" s="305"/>
      <c r="K855" s="305"/>
      <c r="L855" s="305"/>
      <c r="M855" s="305"/>
      <c r="N855" s="305"/>
      <c r="O855" s="305"/>
      <c r="P855" s="305"/>
      <c r="Q855" s="305"/>
      <c r="R855" s="305"/>
      <c r="S855" s="305"/>
      <c r="T855" s="305"/>
      <c r="U855" s="305"/>
      <c r="V855" s="305"/>
      <c r="W855" s="305"/>
      <c r="X855" s="305"/>
      <c r="Y855" s="305"/>
      <c r="Z855" s="305"/>
      <c r="AA855" s="305"/>
      <c r="AB855" s="305"/>
      <c r="AC855" s="305"/>
      <c r="AD855" s="305"/>
      <c r="AE855" s="305"/>
      <c r="AF855" s="305"/>
      <c r="AG855" s="305"/>
      <c r="AH855" s="305"/>
      <c r="AI855" s="305"/>
    </row>
    <row r="856" spans="1:35" s="24" customFormat="1" ht="15">
      <c r="A856" s="120"/>
      <c r="B856" s="111"/>
      <c r="C856" s="90"/>
      <c r="D856" s="90"/>
      <c r="E856" s="23"/>
      <c r="F856" s="305"/>
      <c r="G856" s="305"/>
      <c r="H856" s="305"/>
      <c r="I856" s="305"/>
      <c r="J856" s="305"/>
      <c r="K856" s="305"/>
      <c r="L856" s="305"/>
      <c r="M856" s="305"/>
      <c r="N856" s="305"/>
      <c r="O856" s="305"/>
      <c r="P856" s="305"/>
      <c r="Q856" s="305"/>
      <c r="R856" s="305"/>
      <c r="S856" s="305"/>
      <c r="T856" s="305"/>
      <c r="U856" s="305"/>
      <c r="V856" s="305"/>
      <c r="W856" s="305"/>
      <c r="X856" s="305"/>
      <c r="Y856" s="305"/>
      <c r="Z856" s="305"/>
      <c r="AA856" s="305"/>
      <c r="AB856" s="305"/>
      <c r="AC856" s="305"/>
      <c r="AD856" s="305"/>
      <c r="AE856" s="305"/>
      <c r="AF856" s="305"/>
      <c r="AG856" s="305"/>
      <c r="AH856" s="305"/>
      <c r="AI856" s="305"/>
    </row>
    <row r="857" spans="1:35" s="24" customFormat="1" ht="15">
      <c r="A857" s="120"/>
      <c r="B857" s="111"/>
      <c r="C857" s="90"/>
      <c r="D857" s="90"/>
      <c r="E857" s="23"/>
      <c r="F857" s="305"/>
      <c r="G857" s="305"/>
      <c r="H857" s="305"/>
      <c r="I857" s="305"/>
      <c r="J857" s="305"/>
      <c r="K857" s="305"/>
      <c r="L857" s="305"/>
      <c r="M857" s="305"/>
      <c r="N857" s="305"/>
      <c r="O857" s="305"/>
      <c r="P857" s="305"/>
      <c r="Q857" s="305"/>
      <c r="R857" s="305"/>
      <c r="S857" s="305"/>
      <c r="T857" s="305"/>
      <c r="U857" s="305"/>
      <c r="V857" s="305"/>
      <c r="W857" s="305"/>
      <c r="X857" s="305"/>
      <c r="Y857" s="305"/>
      <c r="Z857" s="305"/>
      <c r="AA857" s="305"/>
      <c r="AB857" s="305"/>
      <c r="AC857" s="305"/>
      <c r="AD857" s="305"/>
      <c r="AE857" s="305"/>
      <c r="AF857" s="305"/>
      <c r="AG857" s="305"/>
      <c r="AH857" s="305"/>
      <c r="AI857" s="305"/>
    </row>
    <row r="858" spans="1:35" s="24" customFormat="1" ht="15">
      <c r="A858" s="120"/>
      <c r="B858" s="111"/>
      <c r="C858" s="90"/>
      <c r="D858" s="90"/>
      <c r="E858" s="23"/>
      <c r="F858" s="305"/>
      <c r="G858" s="305"/>
      <c r="H858" s="305"/>
      <c r="I858" s="305"/>
      <c r="J858" s="305"/>
      <c r="K858" s="305"/>
      <c r="L858" s="305"/>
      <c r="M858" s="305"/>
      <c r="N858" s="305"/>
      <c r="O858" s="305"/>
      <c r="P858" s="305"/>
      <c r="Q858" s="305"/>
      <c r="R858" s="305"/>
      <c r="S858" s="305"/>
      <c r="T858" s="305"/>
      <c r="U858" s="305"/>
      <c r="V858" s="305"/>
      <c r="W858" s="305"/>
      <c r="X858" s="305"/>
      <c r="Y858" s="305"/>
      <c r="Z858" s="305"/>
      <c r="AA858" s="305"/>
      <c r="AB858" s="305"/>
      <c r="AC858" s="305"/>
      <c r="AD858" s="305"/>
      <c r="AE858" s="305"/>
      <c r="AF858" s="305"/>
      <c r="AG858" s="305"/>
      <c r="AH858" s="305"/>
      <c r="AI858" s="305"/>
    </row>
    <row r="859" spans="1:35" s="24" customFormat="1" ht="15">
      <c r="A859" s="120"/>
      <c r="B859" s="111"/>
      <c r="C859" s="90"/>
      <c r="D859" s="90"/>
      <c r="E859" s="23"/>
      <c r="F859" s="305"/>
      <c r="G859" s="305"/>
      <c r="H859" s="305"/>
      <c r="I859" s="305"/>
      <c r="J859" s="305"/>
      <c r="K859" s="305"/>
      <c r="L859" s="305"/>
      <c r="M859" s="305"/>
      <c r="N859" s="305"/>
      <c r="O859" s="305"/>
      <c r="P859" s="305"/>
      <c r="Q859" s="305"/>
      <c r="R859" s="305"/>
      <c r="S859" s="305"/>
      <c r="T859" s="305"/>
      <c r="U859" s="305"/>
      <c r="V859" s="305"/>
      <c r="W859" s="305"/>
      <c r="X859" s="305"/>
      <c r="Y859" s="305"/>
      <c r="Z859" s="305"/>
      <c r="AA859" s="305"/>
      <c r="AB859" s="305"/>
      <c r="AC859" s="305"/>
      <c r="AD859" s="305"/>
      <c r="AE859" s="305"/>
      <c r="AF859" s="305"/>
      <c r="AG859" s="305"/>
      <c r="AH859" s="305"/>
      <c r="AI859" s="305"/>
    </row>
    <row r="860" spans="1:35" s="24" customFormat="1" ht="15">
      <c r="A860" s="120"/>
      <c r="B860" s="111"/>
      <c r="C860" s="90"/>
      <c r="D860" s="90"/>
      <c r="E860" s="23"/>
      <c r="F860" s="305"/>
      <c r="G860" s="305"/>
      <c r="H860" s="305"/>
      <c r="I860" s="305"/>
      <c r="J860" s="305"/>
      <c r="K860" s="305"/>
      <c r="L860" s="305"/>
      <c r="M860" s="305"/>
      <c r="N860" s="305"/>
      <c r="O860" s="305"/>
      <c r="P860" s="305"/>
      <c r="Q860" s="305"/>
      <c r="R860" s="305"/>
      <c r="S860" s="305"/>
      <c r="T860" s="305"/>
      <c r="U860" s="305"/>
      <c r="V860" s="305"/>
      <c r="W860" s="305"/>
      <c r="X860" s="305"/>
      <c r="Y860" s="305"/>
      <c r="Z860" s="305"/>
      <c r="AA860" s="305"/>
      <c r="AB860" s="305"/>
      <c r="AC860" s="305"/>
      <c r="AD860" s="305"/>
      <c r="AE860" s="305"/>
      <c r="AF860" s="305"/>
      <c r="AG860" s="305"/>
      <c r="AH860" s="305"/>
      <c r="AI860" s="305"/>
    </row>
    <row r="861" spans="1:35" s="24" customFormat="1" ht="15">
      <c r="A861" s="120"/>
      <c r="B861" s="111"/>
      <c r="C861" s="90"/>
      <c r="D861" s="90"/>
      <c r="E861" s="23"/>
      <c r="F861" s="305"/>
      <c r="G861" s="305"/>
      <c r="H861" s="305"/>
      <c r="I861" s="305"/>
      <c r="J861" s="305"/>
      <c r="K861" s="305"/>
      <c r="L861" s="305"/>
      <c r="M861" s="305"/>
      <c r="N861" s="305"/>
      <c r="O861" s="305"/>
      <c r="P861" s="305"/>
      <c r="Q861" s="305"/>
      <c r="R861" s="305"/>
      <c r="S861" s="305"/>
      <c r="T861" s="305"/>
      <c r="U861" s="305"/>
      <c r="V861" s="305"/>
      <c r="W861" s="305"/>
      <c r="X861" s="305"/>
      <c r="Y861" s="305"/>
      <c r="Z861" s="305"/>
      <c r="AA861" s="305"/>
      <c r="AB861" s="305"/>
      <c r="AC861" s="305"/>
      <c r="AD861" s="305"/>
      <c r="AE861" s="305"/>
      <c r="AF861" s="305"/>
      <c r="AG861" s="305"/>
      <c r="AH861" s="305"/>
      <c r="AI861" s="305"/>
    </row>
    <row r="862" spans="1:35" s="24" customFormat="1" ht="15">
      <c r="A862" s="120"/>
      <c r="B862" s="111"/>
      <c r="C862" s="90"/>
      <c r="D862" s="90"/>
      <c r="E862" s="23"/>
      <c r="F862" s="305"/>
      <c r="G862" s="305"/>
      <c r="H862" s="305"/>
      <c r="I862" s="305"/>
      <c r="J862" s="305"/>
      <c r="K862" s="305"/>
      <c r="L862" s="305"/>
      <c r="M862" s="305"/>
      <c r="N862" s="305"/>
      <c r="O862" s="305"/>
      <c r="P862" s="305"/>
      <c r="Q862" s="305"/>
      <c r="R862" s="305"/>
      <c r="S862" s="305"/>
      <c r="T862" s="305"/>
      <c r="U862" s="305"/>
      <c r="V862" s="305"/>
      <c r="W862" s="305"/>
      <c r="X862" s="305"/>
      <c r="Y862" s="305"/>
      <c r="Z862" s="305"/>
      <c r="AA862" s="305"/>
      <c r="AB862" s="305"/>
      <c r="AC862" s="305"/>
      <c r="AD862" s="305"/>
      <c r="AE862" s="305"/>
      <c r="AF862" s="305"/>
      <c r="AG862" s="305"/>
      <c r="AH862" s="305"/>
      <c r="AI862" s="305"/>
    </row>
    <row r="863" spans="1:35" s="24" customFormat="1" ht="15">
      <c r="A863" s="120"/>
      <c r="B863" s="111"/>
      <c r="C863" s="90"/>
      <c r="D863" s="90"/>
      <c r="E863" s="23"/>
      <c r="F863" s="305"/>
      <c r="G863" s="305"/>
      <c r="H863" s="305"/>
      <c r="I863" s="305"/>
      <c r="J863" s="305"/>
      <c r="K863" s="305"/>
      <c r="L863" s="305"/>
      <c r="M863" s="305"/>
      <c r="N863" s="305"/>
      <c r="O863" s="305"/>
      <c r="P863" s="305"/>
      <c r="Q863" s="305"/>
      <c r="R863" s="305"/>
      <c r="S863" s="305"/>
      <c r="T863" s="305"/>
      <c r="U863" s="305"/>
      <c r="V863" s="305"/>
      <c r="W863" s="305"/>
      <c r="X863" s="305"/>
      <c r="Y863" s="305"/>
      <c r="Z863" s="305"/>
      <c r="AA863" s="305"/>
      <c r="AB863" s="305"/>
      <c r="AC863" s="305"/>
      <c r="AD863" s="305"/>
      <c r="AE863" s="305"/>
      <c r="AF863" s="305"/>
      <c r="AG863" s="305"/>
      <c r="AH863" s="305"/>
      <c r="AI863" s="305"/>
    </row>
    <row r="864" spans="1:35" s="24" customFormat="1" ht="15">
      <c r="A864" s="120"/>
      <c r="B864" s="111"/>
      <c r="C864" s="90"/>
      <c r="D864" s="90"/>
      <c r="E864" s="23"/>
      <c r="F864" s="305"/>
      <c r="G864" s="305"/>
      <c r="H864" s="305"/>
      <c r="I864" s="305"/>
      <c r="J864" s="305"/>
      <c r="K864" s="305"/>
      <c r="L864" s="305"/>
      <c r="M864" s="305"/>
      <c r="N864" s="305"/>
      <c r="O864" s="305"/>
      <c r="P864" s="305"/>
      <c r="Q864" s="305"/>
      <c r="R864" s="305"/>
      <c r="S864" s="305"/>
      <c r="T864" s="305"/>
      <c r="U864" s="305"/>
      <c r="V864" s="305"/>
      <c r="W864" s="305"/>
      <c r="X864" s="305"/>
      <c r="Y864" s="305"/>
      <c r="Z864" s="305"/>
      <c r="AA864" s="305"/>
      <c r="AB864" s="305"/>
      <c r="AC864" s="305"/>
      <c r="AD864" s="305"/>
      <c r="AE864" s="305"/>
      <c r="AF864" s="305"/>
      <c r="AG864" s="305"/>
      <c r="AH864" s="305"/>
      <c r="AI864" s="305"/>
    </row>
    <row r="865" spans="1:35" s="24" customFormat="1" ht="15">
      <c r="A865" s="120"/>
      <c r="B865" s="111"/>
      <c r="C865" s="90"/>
      <c r="D865" s="90"/>
      <c r="E865" s="23"/>
      <c r="F865" s="305"/>
      <c r="G865" s="305"/>
      <c r="H865" s="305"/>
      <c r="I865" s="305"/>
      <c r="J865" s="305"/>
      <c r="K865" s="305"/>
      <c r="L865" s="305"/>
      <c r="M865" s="305"/>
      <c r="N865" s="305"/>
      <c r="O865" s="305"/>
      <c r="P865" s="305"/>
      <c r="Q865" s="305"/>
      <c r="R865" s="305"/>
      <c r="S865" s="305"/>
      <c r="T865" s="305"/>
      <c r="U865" s="305"/>
      <c r="V865" s="305"/>
      <c r="W865" s="305"/>
      <c r="X865" s="305"/>
      <c r="Y865" s="305"/>
      <c r="Z865" s="305"/>
      <c r="AA865" s="305"/>
      <c r="AB865" s="305"/>
      <c r="AC865" s="305"/>
      <c r="AD865" s="305"/>
      <c r="AE865" s="305"/>
      <c r="AF865" s="305"/>
      <c r="AG865" s="305"/>
      <c r="AH865" s="305"/>
      <c r="AI865" s="305"/>
    </row>
    <row r="866" spans="1:35" s="24" customFormat="1" ht="15">
      <c r="A866" s="120"/>
      <c r="B866" s="111"/>
      <c r="C866" s="90"/>
      <c r="D866" s="90"/>
      <c r="E866" s="23"/>
      <c r="F866" s="305"/>
      <c r="G866" s="305"/>
      <c r="H866" s="305"/>
      <c r="I866" s="305"/>
      <c r="J866" s="305"/>
      <c r="K866" s="305"/>
      <c r="L866" s="305"/>
      <c r="M866" s="305"/>
      <c r="N866" s="305"/>
      <c r="O866" s="305"/>
      <c r="P866" s="305"/>
      <c r="Q866" s="305"/>
      <c r="R866" s="305"/>
      <c r="S866" s="305"/>
      <c r="T866" s="305"/>
      <c r="U866" s="305"/>
      <c r="V866" s="305"/>
      <c r="W866" s="305"/>
      <c r="X866" s="305"/>
      <c r="Y866" s="305"/>
      <c r="Z866" s="305"/>
      <c r="AA866" s="305"/>
      <c r="AB866" s="305"/>
      <c r="AC866" s="305"/>
      <c r="AD866" s="305"/>
      <c r="AE866" s="305"/>
      <c r="AF866" s="305"/>
      <c r="AG866" s="305"/>
      <c r="AH866" s="305"/>
      <c r="AI866" s="305"/>
    </row>
    <row r="867" spans="1:35" s="24" customFormat="1" ht="15">
      <c r="A867" s="120"/>
      <c r="B867" s="111"/>
      <c r="C867" s="90"/>
      <c r="D867" s="90"/>
      <c r="E867" s="23"/>
      <c r="F867" s="305"/>
      <c r="G867" s="305"/>
      <c r="H867" s="305"/>
      <c r="I867" s="305"/>
      <c r="J867" s="305"/>
      <c r="K867" s="305"/>
      <c r="L867" s="305"/>
      <c r="M867" s="305"/>
      <c r="N867" s="305"/>
      <c r="O867" s="305"/>
      <c r="P867" s="305"/>
      <c r="Q867" s="305"/>
      <c r="R867" s="305"/>
      <c r="S867" s="305"/>
      <c r="T867" s="305"/>
      <c r="U867" s="305"/>
      <c r="V867" s="305"/>
      <c r="W867" s="305"/>
      <c r="X867" s="305"/>
      <c r="Y867" s="305"/>
      <c r="Z867" s="305"/>
      <c r="AA867" s="305"/>
      <c r="AB867" s="305"/>
      <c r="AC867" s="305"/>
      <c r="AD867" s="305"/>
      <c r="AE867" s="305"/>
      <c r="AF867" s="305"/>
      <c r="AG867" s="305"/>
      <c r="AH867" s="305"/>
      <c r="AI867" s="305"/>
    </row>
    <row r="868" spans="1:35" s="24" customFormat="1" ht="15">
      <c r="A868" s="120"/>
      <c r="B868" s="111"/>
      <c r="C868" s="90"/>
      <c r="D868" s="90"/>
      <c r="E868" s="23"/>
      <c r="F868" s="305"/>
      <c r="G868" s="305"/>
      <c r="H868" s="305"/>
      <c r="I868" s="305"/>
      <c r="J868" s="305"/>
      <c r="K868" s="305"/>
      <c r="L868" s="305"/>
      <c r="M868" s="305"/>
      <c r="N868" s="305"/>
      <c r="O868" s="305"/>
      <c r="P868" s="305"/>
      <c r="Q868" s="305"/>
      <c r="R868" s="305"/>
      <c r="S868" s="305"/>
      <c r="T868" s="305"/>
      <c r="U868" s="305"/>
      <c r="V868" s="305"/>
      <c r="W868" s="305"/>
      <c r="X868" s="305"/>
      <c r="Y868" s="305"/>
      <c r="Z868" s="305"/>
      <c r="AA868" s="305"/>
      <c r="AB868" s="305"/>
      <c r="AC868" s="305"/>
      <c r="AD868" s="305"/>
      <c r="AE868" s="305"/>
      <c r="AF868" s="305"/>
      <c r="AG868" s="305"/>
      <c r="AH868" s="305"/>
      <c r="AI868" s="305"/>
    </row>
    <row r="869" spans="1:35" s="24" customFormat="1" ht="15">
      <c r="A869" s="120"/>
      <c r="B869" s="111"/>
      <c r="C869" s="90"/>
      <c r="D869" s="90"/>
      <c r="E869" s="23"/>
      <c r="F869" s="305"/>
      <c r="G869" s="305"/>
      <c r="H869" s="305"/>
      <c r="I869" s="305"/>
      <c r="J869" s="305"/>
      <c r="K869" s="305"/>
      <c r="L869" s="305"/>
      <c r="M869" s="305"/>
      <c r="N869" s="305"/>
      <c r="O869" s="305"/>
      <c r="P869" s="305"/>
      <c r="Q869" s="305"/>
      <c r="R869" s="305"/>
      <c r="S869" s="305"/>
      <c r="T869" s="305"/>
      <c r="U869" s="305"/>
      <c r="V869" s="305"/>
      <c r="W869" s="305"/>
      <c r="X869" s="305"/>
      <c r="Y869" s="305"/>
      <c r="Z869" s="305"/>
      <c r="AA869" s="305"/>
      <c r="AB869" s="305"/>
      <c r="AC869" s="305"/>
      <c r="AD869" s="305"/>
      <c r="AE869" s="305"/>
      <c r="AF869" s="305"/>
      <c r="AG869" s="305"/>
      <c r="AH869" s="305"/>
      <c r="AI869" s="305"/>
    </row>
    <row r="870" spans="1:35" s="24" customFormat="1" ht="15">
      <c r="A870" s="120"/>
      <c r="B870" s="111"/>
      <c r="C870" s="90"/>
      <c r="D870" s="90"/>
      <c r="E870" s="23"/>
      <c r="F870" s="305"/>
      <c r="G870" s="305"/>
      <c r="H870" s="305"/>
      <c r="I870" s="305"/>
      <c r="J870" s="305"/>
      <c r="K870" s="305"/>
      <c r="L870" s="305"/>
      <c r="M870" s="305"/>
      <c r="N870" s="305"/>
      <c r="O870" s="305"/>
      <c r="P870" s="305"/>
      <c r="Q870" s="305"/>
      <c r="R870" s="305"/>
      <c r="S870" s="305"/>
      <c r="T870" s="305"/>
      <c r="U870" s="305"/>
      <c r="V870" s="305"/>
      <c r="W870" s="305"/>
      <c r="X870" s="305"/>
      <c r="Y870" s="305"/>
      <c r="Z870" s="305"/>
      <c r="AA870" s="305"/>
      <c r="AB870" s="305"/>
      <c r="AC870" s="305"/>
      <c r="AD870" s="305"/>
      <c r="AE870" s="305"/>
      <c r="AF870" s="305"/>
      <c r="AG870" s="305"/>
      <c r="AH870" s="305"/>
      <c r="AI870" s="305"/>
    </row>
    <row r="871" spans="1:35" s="24" customFormat="1" ht="15">
      <c r="A871" s="120"/>
      <c r="B871" s="111"/>
      <c r="C871" s="90"/>
      <c r="D871" s="90"/>
      <c r="E871" s="23"/>
      <c r="F871" s="305"/>
      <c r="G871" s="305"/>
      <c r="H871" s="305"/>
      <c r="I871" s="305"/>
      <c r="J871" s="305"/>
      <c r="K871" s="305"/>
      <c r="L871" s="305"/>
      <c r="M871" s="305"/>
      <c r="N871" s="305"/>
      <c r="O871" s="305"/>
      <c r="P871" s="305"/>
      <c r="Q871" s="305"/>
      <c r="R871" s="305"/>
      <c r="S871" s="305"/>
      <c r="T871" s="305"/>
      <c r="U871" s="305"/>
      <c r="V871" s="305"/>
      <c r="W871" s="305"/>
      <c r="X871" s="305"/>
      <c r="Y871" s="305"/>
      <c r="Z871" s="305"/>
      <c r="AA871" s="305"/>
      <c r="AB871" s="305"/>
      <c r="AC871" s="305"/>
      <c r="AD871" s="305"/>
      <c r="AE871" s="305"/>
      <c r="AF871" s="305"/>
      <c r="AG871" s="305"/>
      <c r="AH871" s="305"/>
      <c r="AI871" s="305"/>
    </row>
    <row r="872" spans="1:35" s="24" customFormat="1" ht="15">
      <c r="A872" s="120"/>
      <c r="B872" s="111"/>
      <c r="C872" s="90"/>
      <c r="D872" s="90"/>
      <c r="E872" s="23"/>
      <c r="F872" s="305"/>
      <c r="G872" s="305"/>
      <c r="H872" s="305"/>
      <c r="I872" s="305"/>
      <c r="J872" s="305"/>
      <c r="K872" s="305"/>
      <c r="L872" s="305"/>
      <c r="M872" s="305"/>
      <c r="N872" s="305"/>
      <c r="O872" s="305"/>
      <c r="P872" s="305"/>
      <c r="Q872" s="305"/>
      <c r="R872" s="305"/>
      <c r="S872" s="305"/>
      <c r="T872" s="305"/>
      <c r="U872" s="305"/>
      <c r="V872" s="305"/>
      <c r="W872" s="305"/>
      <c r="X872" s="305"/>
      <c r="Y872" s="305"/>
      <c r="Z872" s="305"/>
      <c r="AA872" s="305"/>
      <c r="AB872" s="305"/>
      <c r="AC872" s="305"/>
      <c r="AD872" s="305"/>
      <c r="AE872" s="305"/>
      <c r="AF872" s="305"/>
      <c r="AG872" s="305"/>
      <c r="AH872" s="305"/>
      <c r="AI872" s="305"/>
    </row>
    <row r="873" spans="1:35" s="24" customFormat="1" ht="15">
      <c r="A873" s="120"/>
      <c r="B873" s="111"/>
      <c r="C873" s="90"/>
      <c r="D873" s="90"/>
      <c r="E873" s="23"/>
      <c r="F873" s="305"/>
      <c r="G873" s="305"/>
      <c r="H873" s="305"/>
      <c r="I873" s="305"/>
      <c r="J873" s="305"/>
      <c r="K873" s="305"/>
      <c r="L873" s="305"/>
      <c r="M873" s="305"/>
      <c r="N873" s="305"/>
      <c r="O873" s="305"/>
      <c r="P873" s="305"/>
      <c r="Q873" s="305"/>
      <c r="R873" s="305"/>
      <c r="S873" s="305"/>
      <c r="T873" s="305"/>
      <c r="U873" s="305"/>
      <c r="V873" s="305"/>
      <c r="W873" s="305"/>
      <c r="X873" s="305"/>
      <c r="Y873" s="305"/>
      <c r="Z873" s="305"/>
      <c r="AA873" s="305"/>
      <c r="AB873" s="305"/>
      <c r="AC873" s="305"/>
      <c r="AD873" s="305"/>
      <c r="AE873" s="305"/>
      <c r="AF873" s="305"/>
      <c r="AG873" s="305"/>
      <c r="AH873" s="305"/>
      <c r="AI873" s="305"/>
    </row>
    <row r="874" spans="1:35" s="24" customFormat="1" ht="15">
      <c r="A874" s="120"/>
      <c r="B874" s="111"/>
      <c r="C874" s="90"/>
      <c r="D874" s="90"/>
      <c r="E874" s="23"/>
      <c r="F874" s="305"/>
      <c r="G874" s="305"/>
      <c r="H874" s="305"/>
      <c r="I874" s="305"/>
      <c r="J874" s="305"/>
      <c r="K874" s="305"/>
      <c r="L874" s="305"/>
      <c r="M874" s="305"/>
      <c r="N874" s="305"/>
      <c r="O874" s="305"/>
      <c r="P874" s="305"/>
      <c r="Q874" s="305"/>
      <c r="R874" s="305"/>
      <c r="S874" s="305"/>
      <c r="T874" s="305"/>
      <c r="U874" s="305"/>
      <c r="V874" s="305"/>
      <c r="W874" s="305"/>
      <c r="X874" s="305"/>
      <c r="Y874" s="305"/>
      <c r="Z874" s="305"/>
      <c r="AA874" s="305"/>
      <c r="AB874" s="305"/>
      <c r="AC874" s="305"/>
      <c r="AD874" s="305"/>
      <c r="AE874" s="305"/>
      <c r="AF874" s="305"/>
      <c r="AG874" s="305"/>
      <c r="AH874" s="305"/>
      <c r="AI874" s="305"/>
    </row>
    <row r="875" spans="1:35" s="24" customFormat="1" ht="15">
      <c r="A875" s="120"/>
      <c r="B875" s="111"/>
      <c r="C875" s="90"/>
      <c r="D875" s="90"/>
      <c r="E875" s="23"/>
      <c r="F875" s="305"/>
      <c r="G875" s="305"/>
      <c r="H875" s="305"/>
      <c r="I875" s="305"/>
      <c r="J875" s="305"/>
      <c r="K875" s="305"/>
      <c r="L875" s="305"/>
      <c r="M875" s="305"/>
      <c r="N875" s="305"/>
      <c r="O875" s="305"/>
      <c r="P875" s="305"/>
      <c r="Q875" s="305"/>
      <c r="R875" s="305"/>
      <c r="S875" s="305"/>
      <c r="T875" s="305"/>
      <c r="U875" s="305"/>
      <c r="V875" s="305"/>
      <c r="W875" s="305"/>
      <c r="X875" s="305"/>
      <c r="Y875" s="305"/>
      <c r="Z875" s="305"/>
      <c r="AA875" s="305"/>
      <c r="AB875" s="305"/>
      <c r="AC875" s="305"/>
      <c r="AD875" s="305"/>
      <c r="AE875" s="305"/>
      <c r="AF875" s="305"/>
      <c r="AG875" s="305"/>
      <c r="AH875" s="305"/>
      <c r="AI875" s="305"/>
    </row>
    <row r="876" spans="1:35" s="24" customFormat="1" ht="15">
      <c r="A876" s="120"/>
      <c r="B876" s="111"/>
      <c r="C876" s="90"/>
      <c r="D876" s="90"/>
      <c r="E876" s="23"/>
      <c r="F876" s="305"/>
      <c r="G876" s="305"/>
      <c r="H876" s="305"/>
      <c r="I876" s="305"/>
      <c r="J876" s="305"/>
      <c r="K876" s="305"/>
      <c r="L876" s="305"/>
      <c r="M876" s="305"/>
      <c r="N876" s="305"/>
      <c r="O876" s="305"/>
      <c r="P876" s="305"/>
      <c r="Q876" s="305"/>
      <c r="R876" s="305"/>
      <c r="S876" s="305"/>
      <c r="T876" s="305"/>
      <c r="U876" s="305"/>
      <c r="V876" s="305"/>
      <c r="W876" s="305"/>
      <c r="X876" s="305"/>
      <c r="Y876" s="305"/>
      <c r="Z876" s="305"/>
      <c r="AA876" s="305"/>
      <c r="AB876" s="305"/>
      <c r="AC876" s="305"/>
      <c r="AD876" s="305"/>
      <c r="AE876" s="305"/>
      <c r="AF876" s="305"/>
      <c r="AG876" s="305"/>
      <c r="AH876" s="305"/>
      <c r="AI876" s="305"/>
    </row>
    <row r="877" spans="1:35" s="24" customFormat="1" ht="15">
      <c r="A877" s="120"/>
      <c r="B877" s="111"/>
      <c r="C877" s="90"/>
      <c r="D877" s="90"/>
      <c r="E877" s="23"/>
      <c r="F877" s="305"/>
      <c r="G877" s="305"/>
      <c r="H877" s="305"/>
      <c r="I877" s="305"/>
      <c r="J877" s="305"/>
      <c r="K877" s="305"/>
      <c r="L877" s="305"/>
      <c r="M877" s="305"/>
      <c r="N877" s="305"/>
      <c r="O877" s="305"/>
      <c r="P877" s="305"/>
      <c r="Q877" s="305"/>
      <c r="R877" s="305"/>
      <c r="S877" s="305"/>
      <c r="T877" s="305"/>
      <c r="U877" s="305"/>
      <c r="V877" s="305"/>
      <c r="W877" s="305"/>
      <c r="X877" s="305"/>
      <c r="Y877" s="305"/>
      <c r="Z877" s="305"/>
      <c r="AA877" s="305"/>
      <c r="AB877" s="305"/>
      <c r="AC877" s="305"/>
      <c r="AD877" s="305"/>
      <c r="AE877" s="305"/>
      <c r="AF877" s="305"/>
      <c r="AG877" s="305"/>
      <c r="AH877" s="305"/>
      <c r="AI877" s="305"/>
    </row>
    <row r="878" spans="1:35" s="24" customFormat="1" ht="15">
      <c r="A878" s="120"/>
      <c r="B878" s="111"/>
      <c r="C878" s="90"/>
      <c r="D878" s="90"/>
      <c r="E878" s="23"/>
      <c r="F878" s="305"/>
      <c r="G878" s="305"/>
      <c r="H878" s="305"/>
      <c r="I878" s="305"/>
      <c r="J878" s="305"/>
      <c r="K878" s="305"/>
      <c r="L878" s="305"/>
      <c r="M878" s="305"/>
      <c r="N878" s="305"/>
      <c r="O878" s="305"/>
      <c r="P878" s="305"/>
      <c r="Q878" s="305"/>
      <c r="R878" s="305"/>
      <c r="S878" s="305"/>
      <c r="T878" s="305"/>
      <c r="U878" s="305"/>
      <c r="V878" s="305"/>
      <c r="W878" s="305"/>
      <c r="X878" s="305"/>
      <c r="Y878" s="305"/>
      <c r="Z878" s="305"/>
      <c r="AA878" s="305"/>
      <c r="AB878" s="305"/>
      <c r="AC878" s="305"/>
      <c r="AD878" s="305"/>
      <c r="AE878" s="305"/>
      <c r="AF878" s="305"/>
      <c r="AG878" s="305"/>
      <c r="AH878" s="305"/>
      <c r="AI878" s="305"/>
    </row>
    <row r="879" spans="1:35" s="24" customFormat="1" ht="15">
      <c r="A879" s="120"/>
      <c r="B879" s="111"/>
      <c r="C879" s="90"/>
      <c r="D879" s="90"/>
      <c r="E879" s="23"/>
      <c r="F879" s="305"/>
      <c r="G879" s="305"/>
      <c r="H879" s="305"/>
      <c r="I879" s="305"/>
      <c r="J879" s="305"/>
      <c r="K879" s="305"/>
      <c r="L879" s="305"/>
      <c r="M879" s="305"/>
      <c r="N879" s="305"/>
      <c r="O879" s="305"/>
      <c r="P879" s="305"/>
      <c r="Q879" s="305"/>
      <c r="R879" s="305"/>
      <c r="S879" s="305"/>
      <c r="T879" s="305"/>
      <c r="U879" s="305"/>
      <c r="V879" s="305"/>
      <c r="W879" s="305"/>
      <c r="X879" s="305"/>
      <c r="Y879" s="305"/>
      <c r="Z879" s="305"/>
      <c r="AA879" s="305"/>
      <c r="AB879" s="305"/>
      <c r="AC879" s="305"/>
      <c r="AD879" s="305"/>
      <c r="AE879" s="305"/>
      <c r="AF879" s="305"/>
      <c r="AG879" s="305"/>
      <c r="AH879" s="305"/>
      <c r="AI879" s="305"/>
    </row>
    <row r="880" spans="1:35" s="24" customFormat="1" ht="15">
      <c r="A880" s="120"/>
      <c r="B880" s="111"/>
      <c r="C880" s="90"/>
      <c r="D880" s="90"/>
      <c r="E880" s="23"/>
      <c r="F880" s="305"/>
      <c r="G880" s="305"/>
      <c r="H880" s="305"/>
      <c r="I880" s="305"/>
      <c r="J880" s="305"/>
      <c r="K880" s="305"/>
      <c r="L880" s="305"/>
      <c r="M880" s="305"/>
      <c r="N880" s="305"/>
      <c r="O880" s="305"/>
      <c r="P880" s="305"/>
      <c r="Q880" s="305"/>
      <c r="R880" s="305"/>
      <c r="S880" s="305"/>
      <c r="T880" s="305"/>
      <c r="U880" s="305"/>
      <c r="V880" s="305"/>
      <c r="W880" s="305"/>
      <c r="X880" s="305"/>
      <c r="Y880" s="305"/>
      <c r="Z880" s="305"/>
      <c r="AA880" s="305"/>
      <c r="AB880" s="305"/>
      <c r="AC880" s="305"/>
      <c r="AD880" s="305"/>
      <c r="AE880" s="305"/>
      <c r="AF880" s="305"/>
      <c r="AG880" s="305"/>
      <c r="AH880" s="305"/>
      <c r="AI880" s="305"/>
    </row>
    <row r="881" spans="1:35" s="24" customFormat="1" ht="15">
      <c r="A881" s="120"/>
      <c r="B881" s="111"/>
      <c r="C881" s="90"/>
      <c r="D881" s="90"/>
      <c r="E881" s="23"/>
      <c r="F881" s="305"/>
      <c r="G881" s="305"/>
      <c r="H881" s="305"/>
      <c r="I881" s="305"/>
      <c r="J881" s="305"/>
      <c r="K881" s="305"/>
      <c r="L881" s="305"/>
      <c r="M881" s="305"/>
      <c r="N881" s="305"/>
      <c r="O881" s="305"/>
      <c r="P881" s="305"/>
      <c r="Q881" s="305"/>
      <c r="R881" s="305"/>
      <c r="S881" s="305"/>
      <c r="T881" s="305"/>
      <c r="U881" s="305"/>
      <c r="V881" s="305"/>
      <c r="W881" s="305"/>
      <c r="X881" s="305"/>
      <c r="Y881" s="305"/>
      <c r="Z881" s="305"/>
      <c r="AA881" s="305"/>
      <c r="AB881" s="305"/>
      <c r="AC881" s="305"/>
      <c r="AD881" s="305"/>
      <c r="AE881" s="305"/>
      <c r="AF881" s="305"/>
      <c r="AG881" s="305"/>
      <c r="AH881" s="305"/>
      <c r="AI881" s="305"/>
    </row>
    <row r="882" spans="1:35" s="24" customFormat="1" ht="15">
      <c r="A882" s="120"/>
      <c r="B882" s="111"/>
      <c r="C882" s="90"/>
      <c r="D882" s="90"/>
      <c r="E882" s="23"/>
      <c r="F882" s="305"/>
      <c r="G882" s="305"/>
      <c r="H882" s="305"/>
      <c r="I882" s="305"/>
      <c r="J882" s="305"/>
      <c r="K882" s="305"/>
      <c r="L882" s="305"/>
      <c r="M882" s="305"/>
      <c r="N882" s="305"/>
      <c r="O882" s="305"/>
      <c r="P882" s="305"/>
      <c r="Q882" s="305"/>
      <c r="R882" s="305"/>
      <c r="S882" s="305"/>
      <c r="T882" s="305"/>
      <c r="U882" s="305"/>
      <c r="V882" s="305"/>
      <c r="W882" s="305"/>
      <c r="X882" s="305"/>
      <c r="Y882" s="305"/>
      <c r="Z882" s="305"/>
      <c r="AA882" s="305"/>
      <c r="AB882" s="305"/>
      <c r="AC882" s="305"/>
      <c r="AD882" s="305"/>
      <c r="AE882" s="305"/>
      <c r="AF882" s="305"/>
      <c r="AG882" s="305"/>
      <c r="AH882" s="305"/>
      <c r="AI882" s="305"/>
    </row>
    <row r="883" spans="1:35" s="24" customFormat="1" ht="15">
      <c r="A883" s="120"/>
      <c r="B883" s="111"/>
      <c r="C883" s="90"/>
      <c r="D883" s="90"/>
      <c r="E883" s="23"/>
      <c r="F883" s="305"/>
      <c r="G883" s="305"/>
      <c r="H883" s="305"/>
      <c r="I883" s="305"/>
      <c r="J883" s="305"/>
      <c r="K883" s="305"/>
      <c r="L883" s="305"/>
      <c r="M883" s="305"/>
      <c r="N883" s="305"/>
      <c r="O883" s="305"/>
      <c r="P883" s="305"/>
      <c r="Q883" s="305"/>
      <c r="R883" s="305"/>
      <c r="S883" s="305"/>
      <c r="T883" s="305"/>
      <c r="U883" s="305"/>
      <c r="V883" s="305"/>
      <c r="W883" s="305"/>
      <c r="X883" s="305"/>
      <c r="Y883" s="305"/>
      <c r="Z883" s="305"/>
      <c r="AA883" s="305"/>
      <c r="AB883" s="305"/>
      <c r="AC883" s="305"/>
      <c r="AD883" s="305"/>
      <c r="AE883" s="305"/>
      <c r="AF883" s="305"/>
      <c r="AG883" s="305"/>
      <c r="AH883" s="305"/>
      <c r="AI883" s="305"/>
    </row>
    <row r="884" spans="1:35" s="24" customFormat="1" ht="15">
      <c r="A884" s="120"/>
      <c r="B884" s="111"/>
      <c r="C884" s="90"/>
      <c r="D884" s="90"/>
      <c r="E884" s="23"/>
      <c r="F884" s="305"/>
      <c r="G884" s="305"/>
      <c r="H884" s="305"/>
      <c r="I884" s="305"/>
      <c r="J884" s="305"/>
      <c r="K884" s="305"/>
      <c r="L884" s="305"/>
      <c r="M884" s="305"/>
      <c r="N884" s="305"/>
      <c r="O884" s="305"/>
      <c r="P884" s="305"/>
      <c r="Q884" s="305"/>
      <c r="R884" s="305"/>
      <c r="S884" s="305"/>
      <c r="T884" s="305"/>
      <c r="U884" s="305"/>
      <c r="V884" s="305"/>
      <c r="W884" s="305"/>
      <c r="X884" s="305"/>
      <c r="Y884" s="305"/>
      <c r="Z884" s="305"/>
      <c r="AA884" s="305"/>
      <c r="AB884" s="305"/>
      <c r="AC884" s="305"/>
      <c r="AD884" s="305"/>
      <c r="AE884" s="305"/>
      <c r="AF884" s="305"/>
      <c r="AG884" s="305"/>
      <c r="AH884" s="305"/>
      <c r="AI884" s="305"/>
    </row>
    <row r="885" spans="1:35" s="24" customFormat="1" ht="15">
      <c r="A885" s="120"/>
      <c r="B885" s="111"/>
      <c r="C885" s="90"/>
      <c r="D885" s="90"/>
      <c r="E885" s="23"/>
      <c r="F885" s="305"/>
      <c r="G885" s="305"/>
      <c r="H885" s="305"/>
      <c r="I885" s="305"/>
      <c r="J885" s="305"/>
      <c r="K885" s="305"/>
      <c r="L885" s="305"/>
      <c r="M885" s="305"/>
      <c r="N885" s="305"/>
      <c r="O885" s="305"/>
      <c r="P885" s="305"/>
      <c r="Q885" s="305"/>
      <c r="R885" s="305"/>
      <c r="S885" s="305"/>
      <c r="T885" s="305"/>
      <c r="U885" s="305"/>
      <c r="V885" s="305"/>
      <c r="W885" s="305"/>
      <c r="X885" s="305"/>
      <c r="Y885" s="305"/>
      <c r="Z885" s="305"/>
      <c r="AA885" s="305"/>
      <c r="AB885" s="305"/>
      <c r="AC885" s="305"/>
      <c r="AD885" s="305"/>
      <c r="AE885" s="305"/>
      <c r="AF885" s="305"/>
      <c r="AG885" s="305"/>
      <c r="AH885" s="305"/>
      <c r="AI885" s="305"/>
    </row>
    <row r="886" spans="1:35" s="24" customFormat="1" ht="15">
      <c r="A886" s="120"/>
      <c r="B886" s="111"/>
      <c r="C886" s="90"/>
      <c r="D886" s="90"/>
      <c r="E886" s="23"/>
      <c r="F886" s="305"/>
      <c r="G886" s="305"/>
      <c r="H886" s="305"/>
      <c r="I886" s="305"/>
      <c r="J886" s="305"/>
      <c r="K886" s="305"/>
      <c r="L886" s="305"/>
      <c r="M886" s="305"/>
      <c r="N886" s="305"/>
      <c r="O886" s="305"/>
      <c r="P886" s="305"/>
      <c r="Q886" s="305"/>
      <c r="R886" s="305"/>
      <c r="S886" s="305"/>
      <c r="T886" s="305"/>
      <c r="U886" s="305"/>
      <c r="V886" s="305"/>
      <c r="W886" s="305"/>
      <c r="X886" s="305"/>
      <c r="Y886" s="305"/>
      <c r="Z886" s="305"/>
      <c r="AA886" s="305"/>
      <c r="AB886" s="305"/>
      <c r="AC886" s="305"/>
      <c r="AD886" s="305"/>
      <c r="AE886" s="305"/>
      <c r="AF886" s="305"/>
      <c r="AG886" s="305"/>
      <c r="AH886" s="305"/>
      <c r="AI886" s="305"/>
    </row>
    <row r="887" spans="1:35" s="24" customFormat="1" ht="15">
      <c r="A887" s="120"/>
      <c r="B887" s="111"/>
      <c r="C887" s="90"/>
      <c r="D887" s="90"/>
      <c r="E887" s="23"/>
      <c r="F887" s="305"/>
      <c r="G887" s="305"/>
      <c r="H887" s="305"/>
      <c r="I887" s="305"/>
      <c r="J887" s="305"/>
      <c r="K887" s="305"/>
      <c r="L887" s="305"/>
      <c r="M887" s="305"/>
      <c r="N887" s="305"/>
      <c r="O887" s="305"/>
      <c r="P887" s="305"/>
      <c r="Q887" s="305"/>
      <c r="R887" s="305"/>
      <c r="S887" s="305"/>
      <c r="T887" s="305"/>
      <c r="U887" s="305"/>
      <c r="V887" s="305"/>
      <c r="W887" s="305"/>
      <c r="X887" s="305"/>
      <c r="Y887" s="305"/>
      <c r="Z887" s="305"/>
      <c r="AA887" s="305"/>
      <c r="AB887" s="305"/>
      <c r="AC887" s="305"/>
      <c r="AD887" s="305"/>
      <c r="AE887" s="305"/>
      <c r="AF887" s="305"/>
      <c r="AG887" s="305"/>
      <c r="AH887" s="305"/>
      <c r="AI887" s="305"/>
    </row>
    <row r="888" spans="1:35" s="24" customFormat="1" ht="15">
      <c r="A888" s="120"/>
      <c r="B888" s="111"/>
      <c r="C888" s="90"/>
      <c r="D888" s="90"/>
      <c r="E888" s="23"/>
      <c r="F888" s="305"/>
      <c r="G888" s="305"/>
      <c r="H888" s="305"/>
      <c r="I888" s="305"/>
      <c r="J888" s="305"/>
      <c r="K888" s="305"/>
      <c r="L888" s="305"/>
      <c r="M888" s="305"/>
      <c r="N888" s="305"/>
      <c r="O888" s="305"/>
      <c r="P888" s="305"/>
      <c r="Q888" s="305"/>
      <c r="R888" s="305"/>
      <c r="S888" s="305"/>
      <c r="T888" s="305"/>
      <c r="U888" s="305"/>
      <c r="V888" s="305"/>
      <c r="W888" s="305"/>
      <c r="X888" s="305"/>
      <c r="Y888" s="305"/>
      <c r="Z888" s="305"/>
      <c r="AA888" s="305"/>
      <c r="AB888" s="305"/>
      <c r="AC888" s="305"/>
      <c r="AD888" s="305"/>
      <c r="AE888" s="305"/>
      <c r="AF888" s="305"/>
      <c r="AG888" s="305"/>
      <c r="AH888" s="305"/>
      <c r="AI888" s="305"/>
    </row>
    <row r="889" spans="1:35" s="24" customFormat="1" ht="15">
      <c r="A889" s="120"/>
      <c r="B889" s="111"/>
      <c r="C889" s="90"/>
      <c r="D889" s="90"/>
      <c r="E889" s="23"/>
      <c r="F889" s="305"/>
      <c r="G889" s="305"/>
      <c r="H889" s="305"/>
      <c r="I889" s="305"/>
      <c r="J889" s="305"/>
      <c r="K889" s="305"/>
      <c r="L889" s="305"/>
      <c r="M889" s="305"/>
      <c r="N889" s="305"/>
      <c r="O889" s="305"/>
      <c r="P889" s="305"/>
      <c r="Q889" s="305"/>
      <c r="R889" s="305"/>
      <c r="S889" s="305"/>
      <c r="T889" s="305"/>
      <c r="U889" s="305"/>
      <c r="V889" s="305"/>
      <c r="W889" s="305"/>
      <c r="X889" s="305"/>
      <c r="Y889" s="305"/>
      <c r="Z889" s="305"/>
      <c r="AA889" s="305"/>
      <c r="AB889" s="305"/>
      <c r="AC889" s="305"/>
      <c r="AD889" s="305"/>
      <c r="AE889" s="305"/>
      <c r="AF889" s="305"/>
      <c r="AG889" s="305"/>
      <c r="AH889" s="305"/>
      <c r="AI889" s="305"/>
    </row>
    <row r="890" spans="1:35" s="24" customFormat="1" ht="15">
      <c r="A890" s="120"/>
      <c r="B890" s="111"/>
      <c r="C890" s="90"/>
      <c r="D890" s="90"/>
      <c r="E890" s="23"/>
      <c r="F890" s="305"/>
      <c r="G890" s="305"/>
      <c r="H890" s="305"/>
      <c r="I890" s="305"/>
      <c r="J890" s="305"/>
      <c r="K890" s="305"/>
      <c r="L890" s="305"/>
      <c r="M890" s="305"/>
      <c r="N890" s="305"/>
      <c r="O890" s="305"/>
      <c r="P890" s="305"/>
      <c r="Q890" s="305"/>
      <c r="R890" s="305"/>
      <c r="S890" s="305"/>
      <c r="T890" s="305"/>
      <c r="U890" s="305"/>
      <c r="V890" s="305"/>
      <c r="W890" s="305"/>
      <c r="X890" s="305"/>
      <c r="Y890" s="305"/>
      <c r="Z890" s="305"/>
      <c r="AA890" s="305"/>
      <c r="AB890" s="305"/>
      <c r="AC890" s="305"/>
      <c r="AD890" s="305"/>
      <c r="AE890" s="305"/>
      <c r="AF890" s="305"/>
      <c r="AG890" s="305"/>
      <c r="AH890" s="305"/>
      <c r="AI890" s="305"/>
    </row>
    <row r="891" spans="1:35" s="24" customFormat="1" ht="15">
      <c r="A891" s="120"/>
      <c r="B891" s="111"/>
      <c r="C891" s="90"/>
      <c r="D891" s="90"/>
      <c r="E891" s="23"/>
      <c r="F891" s="305"/>
      <c r="G891" s="305"/>
      <c r="H891" s="305"/>
      <c r="I891" s="305"/>
      <c r="J891" s="305"/>
      <c r="K891" s="305"/>
      <c r="L891" s="305"/>
      <c r="M891" s="305"/>
      <c r="N891" s="305"/>
      <c r="O891" s="305"/>
      <c r="P891" s="305"/>
      <c r="Q891" s="305"/>
      <c r="R891" s="305"/>
      <c r="S891" s="305"/>
      <c r="T891" s="305"/>
      <c r="U891" s="305"/>
      <c r="V891" s="305"/>
      <c r="W891" s="305"/>
      <c r="X891" s="305"/>
      <c r="Y891" s="305"/>
      <c r="Z891" s="305"/>
      <c r="AA891" s="305"/>
      <c r="AB891" s="305"/>
      <c r="AC891" s="305"/>
      <c r="AD891" s="305"/>
      <c r="AE891" s="305"/>
      <c r="AF891" s="305"/>
      <c r="AG891" s="305"/>
      <c r="AH891" s="305"/>
      <c r="AI891" s="305"/>
    </row>
    <row r="892" spans="1:35" s="24" customFormat="1" ht="15">
      <c r="A892" s="120"/>
      <c r="B892" s="111"/>
      <c r="C892" s="90"/>
      <c r="D892" s="90"/>
      <c r="E892" s="23"/>
      <c r="F892" s="305"/>
      <c r="G892" s="305"/>
      <c r="H892" s="305"/>
      <c r="I892" s="305"/>
      <c r="J892" s="305"/>
      <c r="K892" s="305"/>
      <c r="L892" s="305"/>
      <c r="M892" s="305"/>
      <c r="N892" s="305"/>
      <c r="O892" s="305"/>
      <c r="P892" s="305"/>
      <c r="Q892" s="305"/>
      <c r="R892" s="305"/>
      <c r="S892" s="305"/>
      <c r="T892" s="305"/>
      <c r="U892" s="305"/>
      <c r="V892" s="305"/>
      <c r="W892" s="305"/>
      <c r="X892" s="305"/>
      <c r="Y892" s="305"/>
      <c r="Z892" s="305"/>
      <c r="AA892" s="305"/>
      <c r="AB892" s="305"/>
      <c r="AC892" s="305"/>
      <c r="AD892" s="305"/>
      <c r="AE892" s="305"/>
      <c r="AF892" s="305"/>
      <c r="AG892" s="305"/>
      <c r="AH892" s="305"/>
      <c r="AI892" s="305"/>
    </row>
    <row r="893" spans="1:35" s="24" customFormat="1" ht="15">
      <c r="A893" s="120"/>
      <c r="B893" s="111"/>
      <c r="C893" s="90"/>
      <c r="D893" s="90"/>
      <c r="E893" s="23"/>
      <c r="F893" s="305"/>
      <c r="G893" s="305"/>
      <c r="H893" s="305"/>
      <c r="I893" s="305"/>
      <c r="J893" s="305"/>
      <c r="K893" s="305"/>
      <c r="L893" s="305"/>
      <c r="M893" s="305"/>
      <c r="N893" s="305"/>
      <c r="O893" s="305"/>
      <c r="P893" s="305"/>
      <c r="Q893" s="305"/>
      <c r="R893" s="305"/>
      <c r="S893" s="305"/>
      <c r="T893" s="305"/>
      <c r="U893" s="305"/>
      <c r="V893" s="305"/>
      <c r="W893" s="305"/>
      <c r="X893" s="305"/>
      <c r="Y893" s="305"/>
      <c r="Z893" s="305"/>
      <c r="AA893" s="305"/>
      <c r="AB893" s="305"/>
      <c r="AC893" s="305"/>
      <c r="AD893" s="305"/>
      <c r="AE893" s="305"/>
      <c r="AF893" s="305"/>
      <c r="AG893" s="305"/>
      <c r="AH893" s="305"/>
      <c r="AI893" s="305"/>
    </row>
    <row r="894" spans="1:35" s="24" customFormat="1" ht="15">
      <c r="A894" s="120"/>
      <c r="B894" s="111"/>
      <c r="C894" s="90"/>
      <c r="D894" s="90"/>
      <c r="E894" s="23"/>
      <c r="F894" s="305"/>
      <c r="G894" s="305"/>
      <c r="H894" s="305"/>
      <c r="I894" s="305"/>
      <c r="J894" s="305"/>
      <c r="K894" s="305"/>
      <c r="L894" s="305"/>
      <c r="M894" s="305"/>
      <c r="N894" s="305"/>
      <c r="O894" s="305"/>
      <c r="P894" s="305"/>
      <c r="Q894" s="305"/>
      <c r="R894" s="305"/>
      <c r="S894" s="305"/>
      <c r="T894" s="305"/>
      <c r="U894" s="305"/>
      <c r="V894" s="305"/>
      <c r="W894" s="305"/>
      <c r="X894" s="305"/>
      <c r="Y894" s="305"/>
      <c r="Z894" s="305"/>
      <c r="AA894" s="305"/>
      <c r="AB894" s="305"/>
      <c r="AC894" s="305"/>
      <c r="AD894" s="305"/>
      <c r="AE894" s="305"/>
      <c r="AF894" s="305"/>
      <c r="AG894" s="305"/>
      <c r="AH894" s="305"/>
      <c r="AI894" s="305"/>
    </row>
    <row r="895" spans="1:35" s="24" customFormat="1" ht="15">
      <c r="A895" s="120"/>
      <c r="B895" s="111"/>
      <c r="C895" s="90"/>
      <c r="D895" s="90"/>
      <c r="E895" s="23"/>
      <c r="F895" s="305"/>
      <c r="G895" s="305"/>
      <c r="H895" s="305"/>
      <c r="I895" s="305"/>
      <c r="J895" s="305"/>
      <c r="K895" s="305"/>
      <c r="L895" s="305"/>
      <c r="M895" s="305"/>
      <c r="N895" s="305"/>
      <c r="O895" s="305"/>
      <c r="P895" s="305"/>
      <c r="Q895" s="305"/>
      <c r="R895" s="305"/>
      <c r="S895" s="305"/>
      <c r="T895" s="305"/>
      <c r="U895" s="305"/>
      <c r="V895" s="305"/>
      <c r="W895" s="305"/>
      <c r="X895" s="305"/>
      <c r="Y895" s="305"/>
      <c r="Z895" s="305"/>
      <c r="AA895" s="305"/>
      <c r="AB895" s="305"/>
      <c r="AC895" s="305"/>
      <c r="AD895" s="305"/>
      <c r="AE895" s="305"/>
      <c r="AF895" s="305"/>
      <c r="AG895" s="305"/>
      <c r="AH895" s="305"/>
      <c r="AI895" s="305"/>
    </row>
    <row r="896" spans="1:35" s="24" customFormat="1" ht="15">
      <c r="A896" s="120"/>
      <c r="B896" s="111"/>
      <c r="C896" s="90"/>
      <c r="D896" s="90"/>
      <c r="E896" s="23"/>
      <c r="F896" s="305"/>
      <c r="G896" s="305"/>
      <c r="H896" s="305"/>
      <c r="I896" s="305"/>
      <c r="J896" s="305"/>
      <c r="K896" s="305"/>
      <c r="L896" s="305"/>
      <c r="M896" s="305"/>
      <c r="N896" s="305"/>
      <c r="O896" s="305"/>
      <c r="P896" s="305"/>
      <c r="Q896" s="305"/>
      <c r="R896" s="305"/>
      <c r="S896" s="305"/>
      <c r="T896" s="305"/>
      <c r="U896" s="305"/>
      <c r="V896" s="305"/>
      <c r="W896" s="305"/>
      <c r="X896" s="305"/>
      <c r="Y896" s="305"/>
      <c r="Z896" s="305"/>
      <c r="AA896" s="305"/>
      <c r="AB896" s="305"/>
      <c r="AC896" s="305"/>
      <c r="AD896" s="305"/>
      <c r="AE896" s="305"/>
      <c r="AF896" s="305"/>
      <c r="AG896" s="305"/>
      <c r="AH896" s="305"/>
      <c r="AI896" s="305"/>
    </row>
    <row r="897" spans="1:35" s="24" customFormat="1" ht="15">
      <c r="A897" s="120"/>
      <c r="B897" s="111"/>
      <c r="C897" s="90"/>
      <c r="D897" s="90"/>
      <c r="E897" s="23"/>
      <c r="F897" s="305"/>
      <c r="G897" s="305"/>
      <c r="H897" s="305"/>
      <c r="I897" s="305"/>
      <c r="J897" s="305"/>
      <c r="K897" s="305"/>
      <c r="L897" s="305"/>
      <c r="M897" s="305"/>
      <c r="N897" s="305"/>
      <c r="O897" s="305"/>
      <c r="P897" s="305"/>
      <c r="Q897" s="305"/>
      <c r="R897" s="305"/>
      <c r="S897" s="305"/>
      <c r="T897" s="305"/>
      <c r="U897" s="305"/>
      <c r="V897" s="305"/>
      <c r="W897" s="305"/>
      <c r="X897" s="305"/>
      <c r="Y897" s="305"/>
      <c r="Z897" s="305"/>
      <c r="AA897" s="305"/>
      <c r="AB897" s="305"/>
      <c r="AC897" s="305"/>
      <c r="AD897" s="305"/>
      <c r="AE897" s="305"/>
      <c r="AF897" s="305"/>
      <c r="AG897" s="305"/>
      <c r="AH897" s="305"/>
      <c r="AI897" s="305"/>
    </row>
    <row r="898" spans="1:35" s="24" customFormat="1" ht="15">
      <c r="A898" s="120"/>
      <c r="B898" s="111"/>
      <c r="C898" s="90"/>
      <c r="D898" s="90"/>
      <c r="E898" s="23"/>
      <c r="F898" s="305"/>
      <c r="G898" s="305"/>
      <c r="H898" s="305"/>
      <c r="I898" s="305"/>
      <c r="J898" s="305"/>
      <c r="K898" s="305"/>
      <c r="L898" s="305"/>
      <c r="M898" s="305"/>
      <c r="N898" s="305"/>
      <c r="O898" s="305"/>
      <c r="P898" s="305"/>
      <c r="Q898" s="305"/>
      <c r="R898" s="305"/>
      <c r="S898" s="305"/>
      <c r="T898" s="305"/>
      <c r="U898" s="305"/>
      <c r="V898" s="305"/>
      <c r="W898" s="305"/>
      <c r="X898" s="305"/>
      <c r="Y898" s="305"/>
      <c r="Z898" s="305"/>
      <c r="AA898" s="305"/>
      <c r="AB898" s="305"/>
      <c r="AC898" s="305"/>
      <c r="AD898" s="305"/>
      <c r="AE898" s="305"/>
      <c r="AF898" s="305"/>
      <c r="AG898" s="305"/>
      <c r="AH898" s="305"/>
      <c r="AI898" s="305"/>
    </row>
    <row r="899" spans="1:35" s="24" customFormat="1" ht="15">
      <c r="A899" s="120"/>
      <c r="B899" s="111"/>
      <c r="C899" s="90"/>
      <c r="D899" s="90"/>
      <c r="E899" s="23"/>
      <c r="F899" s="305"/>
      <c r="G899" s="305"/>
      <c r="H899" s="305"/>
      <c r="I899" s="305"/>
      <c r="J899" s="305"/>
      <c r="K899" s="305"/>
      <c r="L899" s="305"/>
      <c r="M899" s="305"/>
      <c r="N899" s="305"/>
      <c r="O899" s="305"/>
      <c r="P899" s="305"/>
      <c r="Q899" s="305"/>
      <c r="R899" s="305"/>
      <c r="S899" s="305"/>
      <c r="T899" s="305"/>
      <c r="U899" s="305"/>
      <c r="V899" s="305"/>
      <c r="W899" s="305"/>
      <c r="X899" s="305"/>
      <c r="Y899" s="305"/>
      <c r="Z899" s="305"/>
      <c r="AA899" s="305"/>
      <c r="AB899" s="305"/>
      <c r="AC899" s="305"/>
      <c r="AD899" s="305"/>
      <c r="AE899" s="305"/>
      <c r="AF899" s="305"/>
      <c r="AG899" s="305"/>
      <c r="AH899" s="305"/>
      <c r="AI899" s="305"/>
    </row>
    <row r="900" spans="1:35" s="24" customFormat="1" ht="15">
      <c r="A900" s="120"/>
      <c r="B900" s="111"/>
      <c r="C900" s="90"/>
      <c r="D900" s="90"/>
      <c r="E900" s="23"/>
      <c r="F900" s="305"/>
      <c r="G900" s="305"/>
      <c r="H900" s="305"/>
      <c r="I900" s="305"/>
      <c r="J900" s="305"/>
      <c r="K900" s="305"/>
      <c r="L900" s="305"/>
      <c r="M900" s="305"/>
      <c r="N900" s="305"/>
      <c r="O900" s="305"/>
      <c r="P900" s="305"/>
      <c r="Q900" s="305"/>
      <c r="R900" s="305"/>
      <c r="S900" s="305"/>
      <c r="T900" s="305"/>
      <c r="U900" s="305"/>
      <c r="V900" s="305"/>
      <c r="W900" s="305"/>
      <c r="X900" s="305"/>
      <c r="Y900" s="305"/>
      <c r="Z900" s="305"/>
      <c r="AA900" s="305"/>
      <c r="AB900" s="305"/>
      <c r="AC900" s="305"/>
      <c r="AD900" s="305"/>
      <c r="AE900" s="305"/>
      <c r="AF900" s="305"/>
      <c r="AG900" s="305"/>
      <c r="AH900" s="305"/>
      <c r="AI900" s="305"/>
    </row>
    <row r="901" spans="1:35" s="24" customFormat="1" ht="15">
      <c r="A901" s="120"/>
      <c r="B901" s="111"/>
      <c r="C901" s="90"/>
      <c r="D901" s="90"/>
      <c r="E901" s="23"/>
      <c r="F901" s="305"/>
      <c r="G901" s="305"/>
      <c r="H901" s="305"/>
      <c r="I901" s="305"/>
      <c r="J901" s="305"/>
      <c r="K901" s="305"/>
      <c r="L901" s="305"/>
      <c r="M901" s="305"/>
      <c r="N901" s="305"/>
      <c r="O901" s="305"/>
      <c r="P901" s="305"/>
      <c r="Q901" s="305"/>
      <c r="R901" s="305"/>
      <c r="S901" s="305"/>
      <c r="T901" s="305"/>
      <c r="U901" s="305"/>
      <c r="V901" s="305"/>
      <c r="W901" s="305"/>
      <c r="X901" s="305"/>
      <c r="Y901" s="305"/>
      <c r="Z901" s="305"/>
      <c r="AA901" s="305"/>
      <c r="AB901" s="305"/>
      <c r="AC901" s="305"/>
      <c r="AD901" s="305"/>
      <c r="AE901" s="305"/>
      <c r="AF901" s="305"/>
      <c r="AG901" s="305"/>
      <c r="AH901" s="305"/>
      <c r="AI901" s="305"/>
    </row>
    <row r="902" spans="1:35" s="24" customFormat="1" ht="15">
      <c r="A902" s="120"/>
      <c r="B902" s="111"/>
      <c r="C902" s="90"/>
      <c r="D902" s="90"/>
      <c r="E902" s="23"/>
      <c r="F902" s="305"/>
      <c r="G902" s="305"/>
      <c r="H902" s="305"/>
      <c r="I902" s="305"/>
      <c r="J902" s="305"/>
      <c r="K902" s="305"/>
      <c r="L902" s="305"/>
      <c r="M902" s="305"/>
      <c r="N902" s="305"/>
      <c r="O902" s="305"/>
      <c r="P902" s="305"/>
      <c r="Q902" s="305"/>
      <c r="R902" s="305"/>
      <c r="S902" s="305"/>
      <c r="T902" s="305"/>
      <c r="U902" s="305"/>
      <c r="V902" s="305"/>
      <c r="W902" s="305"/>
      <c r="X902" s="305"/>
      <c r="Y902" s="305"/>
      <c r="Z902" s="305"/>
      <c r="AA902" s="305"/>
      <c r="AB902" s="305"/>
      <c r="AC902" s="305"/>
      <c r="AD902" s="305"/>
      <c r="AE902" s="305"/>
      <c r="AF902" s="305"/>
      <c r="AG902" s="305"/>
      <c r="AH902" s="305"/>
      <c r="AI902" s="305"/>
    </row>
    <row r="903" spans="1:35" s="24" customFormat="1" ht="15">
      <c r="A903" s="120"/>
      <c r="B903" s="111"/>
      <c r="C903" s="90"/>
      <c r="D903" s="90"/>
      <c r="E903" s="23"/>
      <c r="F903" s="305"/>
      <c r="G903" s="305"/>
      <c r="H903" s="305"/>
      <c r="I903" s="305"/>
      <c r="J903" s="305"/>
      <c r="K903" s="305"/>
      <c r="L903" s="305"/>
      <c r="M903" s="305"/>
      <c r="N903" s="305"/>
      <c r="O903" s="305"/>
      <c r="P903" s="305"/>
      <c r="Q903" s="305"/>
      <c r="R903" s="305"/>
      <c r="S903" s="305"/>
      <c r="T903" s="305"/>
      <c r="U903" s="305"/>
      <c r="V903" s="305"/>
      <c r="W903" s="305"/>
      <c r="X903" s="305"/>
      <c r="Y903" s="305"/>
      <c r="Z903" s="305"/>
      <c r="AA903" s="305"/>
      <c r="AB903" s="305"/>
      <c r="AC903" s="305"/>
      <c r="AD903" s="305"/>
      <c r="AE903" s="305"/>
      <c r="AF903" s="305"/>
      <c r="AG903" s="305"/>
      <c r="AH903" s="305"/>
      <c r="AI903" s="305"/>
    </row>
    <row r="904" spans="1:35" s="24" customFormat="1" ht="15">
      <c r="A904" s="120"/>
      <c r="B904" s="111"/>
      <c r="C904" s="90"/>
      <c r="D904" s="90"/>
      <c r="E904" s="23"/>
      <c r="F904" s="305"/>
      <c r="G904" s="305"/>
      <c r="H904" s="305"/>
      <c r="I904" s="305"/>
      <c r="J904" s="305"/>
      <c r="K904" s="305"/>
      <c r="L904" s="305"/>
      <c r="M904" s="305"/>
      <c r="N904" s="305"/>
      <c r="O904" s="305"/>
      <c r="P904" s="305"/>
      <c r="Q904" s="305"/>
      <c r="R904" s="305"/>
      <c r="S904" s="305"/>
      <c r="T904" s="305"/>
      <c r="U904" s="305"/>
      <c r="V904" s="305"/>
      <c r="W904" s="305"/>
      <c r="X904" s="305"/>
      <c r="Y904" s="305"/>
      <c r="Z904" s="305"/>
      <c r="AA904" s="305"/>
      <c r="AB904" s="305"/>
      <c r="AC904" s="305"/>
      <c r="AD904" s="305"/>
      <c r="AE904" s="305"/>
      <c r="AF904" s="305"/>
      <c r="AG904" s="305"/>
      <c r="AH904" s="305"/>
      <c r="AI904" s="305"/>
    </row>
    <row r="905" spans="1:35" s="24" customFormat="1" ht="15">
      <c r="A905" s="120"/>
      <c r="B905" s="111"/>
      <c r="C905" s="90"/>
      <c r="D905" s="90"/>
      <c r="E905" s="23"/>
      <c r="F905" s="305"/>
      <c r="G905" s="305"/>
      <c r="H905" s="305"/>
      <c r="I905" s="305"/>
      <c r="J905" s="305"/>
      <c r="K905" s="305"/>
      <c r="L905" s="305"/>
      <c r="M905" s="305"/>
      <c r="N905" s="305"/>
      <c r="O905" s="305"/>
      <c r="P905" s="305"/>
      <c r="Q905" s="305"/>
      <c r="R905" s="305"/>
      <c r="S905" s="305"/>
      <c r="T905" s="305"/>
      <c r="U905" s="305"/>
      <c r="V905" s="305"/>
      <c r="W905" s="305"/>
      <c r="X905" s="305"/>
      <c r="Y905" s="305"/>
      <c r="Z905" s="305"/>
      <c r="AA905" s="305"/>
      <c r="AB905" s="305"/>
      <c r="AC905" s="305"/>
      <c r="AD905" s="305"/>
      <c r="AE905" s="305"/>
      <c r="AF905" s="305"/>
      <c r="AG905" s="305"/>
      <c r="AH905" s="305"/>
      <c r="AI905" s="305"/>
    </row>
    <row r="906" spans="1:35" s="24" customFormat="1" ht="15">
      <c r="A906" s="120"/>
      <c r="B906" s="111"/>
      <c r="C906" s="90"/>
      <c r="D906" s="90"/>
      <c r="E906" s="23"/>
      <c r="F906" s="305"/>
      <c r="G906" s="305"/>
      <c r="H906" s="305"/>
      <c r="I906" s="305"/>
      <c r="J906" s="305"/>
      <c r="K906" s="305"/>
      <c r="L906" s="305"/>
      <c r="M906" s="305"/>
      <c r="N906" s="305"/>
      <c r="O906" s="305"/>
      <c r="P906" s="305"/>
      <c r="Q906" s="305"/>
      <c r="R906" s="305"/>
      <c r="S906" s="305"/>
      <c r="T906" s="305"/>
      <c r="U906" s="305"/>
      <c r="V906" s="305"/>
      <c r="W906" s="305"/>
      <c r="X906" s="305"/>
      <c r="Y906" s="305"/>
      <c r="Z906" s="305"/>
      <c r="AA906" s="305"/>
      <c r="AB906" s="305"/>
      <c r="AC906" s="305"/>
      <c r="AD906" s="305"/>
      <c r="AE906" s="305"/>
      <c r="AF906" s="305"/>
      <c r="AG906" s="305"/>
      <c r="AH906" s="305"/>
      <c r="AI906" s="305"/>
    </row>
    <row r="907" spans="1:35" s="24" customFormat="1" ht="15">
      <c r="A907" s="120"/>
      <c r="B907" s="111"/>
      <c r="C907" s="90"/>
      <c r="D907" s="90"/>
      <c r="E907" s="23"/>
      <c r="F907" s="305"/>
      <c r="G907" s="305"/>
      <c r="H907" s="305"/>
      <c r="I907" s="305"/>
      <c r="J907" s="305"/>
      <c r="K907" s="305"/>
      <c r="L907" s="305"/>
      <c r="M907" s="305"/>
      <c r="N907" s="305"/>
      <c r="O907" s="305"/>
      <c r="P907" s="305"/>
      <c r="Q907" s="305"/>
      <c r="R907" s="305"/>
      <c r="S907" s="305"/>
      <c r="T907" s="305"/>
      <c r="U907" s="305"/>
      <c r="V907" s="305"/>
      <c r="W907" s="305"/>
      <c r="X907" s="305"/>
      <c r="Y907" s="305"/>
      <c r="Z907" s="305"/>
      <c r="AA907" s="305"/>
      <c r="AB907" s="305"/>
      <c r="AC907" s="305"/>
      <c r="AD907" s="305"/>
      <c r="AE907" s="305"/>
      <c r="AF907" s="305"/>
      <c r="AG907" s="305"/>
      <c r="AH907" s="305"/>
      <c r="AI907" s="305"/>
    </row>
    <row r="908" spans="1:35" s="24" customFormat="1" ht="15">
      <c r="A908" s="120"/>
      <c r="B908" s="111"/>
      <c r="C908" s="90"/>
      <c r="D908" s="90"/>
      <c r="E908" s="23"/>
      <c r="F908" s="305"/>
      <c r="G908" s="305"/>
      <c r="H908" s="305"/>
      <c r="I908" s="305"/>
      <c r="J908" s="305"/>
      <c r="K908" s="305"/>
      <c r="L908" s="305"/>
      <c r="M908" s="305"/>
      <c r="N908" s="305"/>
      <c r="O908" s="305"/>
      <c r="P908" s="305"/>
      <c r="Q908" s="305"/>
      <c r="R908" s="305"/>
      <c r="S908" s="305"/>
      <c r="T908" s="305"/>
      <c r="U908" s="305"/>
      <c r="V908" s="305"/>
      <c r="W908" s="305"/>
      <c r="X908" s="305"/>
      <c r="Y908" s="305"/>
      <c r="Z908" s="305"/>
      <c r="AA908" s="305"/>
      <c r="AB908" s="305"/>
      <c r="AC908" s="305"/>
      <c r="AD908" s="305"/>
      <c r="AE908" s="305"/>
      <c r="AF908" s="305"/>
      <c r="AG908" s="305"/>
      <c r="AH908" s="305"/>
      <c r="AI908" s="305"/>
    </row>
    <row r="909" spans="1:35" s="24" customFormat="1" ht="15">
      <c r="A909" s="120"/>
      <c r="B909" s="111"/>
      <c r="C909" s="90"/>
      <c r="D909" s="90"/>
      <c r="E909" s="23"/>
      <c r="F909" s="305"/>
      <c r="G909" s="305"/>
      <c r="H909" s="305"/>
      <c r="I909" s="305"/>
      <c r="J909" s="305"/>
      <c r="K909" s="305"/>
      <c r="L909" s="305"/>
      <c r="M909" s="305"/>
      <c r="N909" s="305"/>
      <c r="O909" s="305"/>
      <c r="P909" s="305"/>
      <c r="Q909" s="305"/>
      <c r="R909" s="305"/>
      <c r="S909" s="305"/>
      <c r="T909" s="305"/>
      <c r="U909" s="305"/>
      <c r="V909" s="305"/>
      <c r="W909" s="305"/>
      <c r="X909" s="305"/>
      <c r="Y909" s="305"/>
      <c r="Z909" s="305"/>
      <c r="AA909" s="305"/>
      <c r="AB909" s="305"/>
      <c r="AC909" s="305"/>
      <c r="AD909" s="305"/>
      <c r="AE909" s="305"/>
      <c r="AF909" s="305"/>
      <c r="AG909" s="305"/>
      <c r="AH909" s="305"/>
      <c r="AI909" s="305"/>
    </row>
    <row r="910" spans="1:35" s="24" customFormat="1" ht="15">
      <c r="A910" s="120"/>
      <c r="B910" s="111"/>
      <c r="C910" s="90"/>
      <c r="D910" s="90"/>
      <c r="E910" s="23"/>
      <c r="F910" s="305"/>
      <c r="G910" s="305"/>
      <c r="H910" s="305"/>
      <c r="I910" s="305"/>
      <c r="J910" s="305"/>
      <c r="K910" s="305"/>
      <c r="L910" s="305"/>
      <c r="M910" s="305"/>
      <c r="N910" s="305"/>
      <c r="O910" s="305"/>
      <c r="P910" s="305"/>
      <c r="Q910" s="305"/>
      <c r="R910" s="305"/>
      <c r="S910" s="305"/>
      <c r="T910" s="305"/>
      <c r="U910" s="305"/>
      <c r="V910" s="305"/>
      <c r="W910" s="305"/>
      <c r="X910" s="305"/>
      <c r="Y910" s="305"/>
      <c r="Z910" s="305"/>
      <c r="AA910" s="305"/>
      <c r="AB910" s="305"/>
      <c r="AC910" s="305"/>
      <c r="AD910" s="305"/>
      <c r="AE910" s="305"/>
      <c r="AF910" s="305"/>
      <c r="AG910" s="305"/>
      <c r="AH910" s="305"/>
      <c r="AI910" s="305"/>
    </row>
    <row r="911" spans="1:35" s="24" customFormat="1" ht="15">
      <c r="A911" s="120"/>
      <c r="B911" s="111"/>
      <c r="C911" s="90"/>
      <c r="D911" s="90"/>
      <c r="E911" s="23"/>
      <c r="F911" s="305"/>
      <c r="G911" s="305"/>
      <c r="H911" s="305"/>
      <c r="I911" s="305"/>
      <c r="J911" s="305"/>
      <c r="K911" s="305"/>
      <c r="L911" s="305"/>
      <c r="M911" s="305"/>
      <c r="N911" s="305"/>
      <c r="O911" s="305"/>
      <c r="P911" s="305"/>
      <c r="Q911" s="305"/>
      <c r="R911" s="305"/>
      <c r="S911" s="305"/>
      <c r="T911" s="305"/>
      <c r="U911" s="305"/>
      <c r="V911" s="305"/>
      <c r="W911" s="305"/>
      <c r="X911" s="305"/>
      <c r="Y911" s="305"/>
      <c r="Z911" s="305"/>
      <c r="AA911" s="305"/>
      <c r="AB911" s="305"/>
      <c r="AC911" s="305"/>
      <c r="AD911" s="305"/>
      <c r="AE911" s="305"/>
      <c r="AF911" s="305"/>
      <c r="AG911" s="305"/>
      <c r="AH911" s="305"/>
      <c r="AI911" s="305"/>
    </row>
    <row r="912" spans="1:35" s="24" customFormat="1" ht="15">
      <c r="A912" s="120"/>
      <c r="B912" s="111"/>
      <c r="C912" s="90"/>
      <c r="D912" s="90"/>
      <c r="E912" s="23"/>
      <c r="F912" s="305"/>
      <c r="G912" s="305"/>
      <c r="H912" s="305"/>
      <c r="I912" s="305"/>
      <c r="J912" s="305"/>
      <c r="K912" s="305"/>
      <c r="L912" s="305"/>
      <c r="M912" s="305"/>
      <c r="N912" s="305"/>
      <c r="O912" s="305"/>
      <c r="P912" s="305"/>
      <c r="Q912" s="305"/>
      <c r="R912" s="305"/>
      <c r="S912" s="305"/>
      <c r="T912" s="305"/>
      <c r="U912" s="305"/>
      <c r="V912" s="305"/>
      <c r="W912" s="305"/>
      <c r="X912" s="305"/>
      <c r="Y912" s="305"/>
      <c r="Z912" s="305"/>
      <c r="AA912" s="305"/>
      <c r="AB912" s="305"/>
      <c r="AC912" s="305"/>
      <c r="AD912" s="305"/>
      <c r="AE912" s="305"/>
      <c r="AF912" s="305"/>
      <c r="AG912" s="305"/>
      <c r="AH912" s="305"/>
      <c r="AI912" s="305"/>
    </row>
    <row r="913" spans="1:35" s="24" customFormat="1" ht="15">
      <c r="A913" s="120"/>
      <c r="B913" s="111"/>
      <c r="C913" s="90"/>
      <c r="D913" s="90"/>
      <c r="E913" s="23"/>
      <c r="F913" s="305"/>
      <c r="G913" s="305"/>
      <c r="H913" s="305"/>
      <c r="I913" s="305"/>
      <c r="J913" s="305"/>
      <c r="K913" s="305"/>
      <c r="L913" s="305"/>
      <c r="M913" s="305"/>
      <c r="N913" s="305"/>
      <c r="O913" s="305"/>
      <c r="P913" s="305"/>
      <c r="Q913" s="305"/>
      <c r="R913" s="305"/>
      <c r="S913" s="305"/>
      <c r="T913" s="305"/>
      <c r="U913" s="305"/>
      <c r="V913" s="305"/>
      <c r="W913" s="305"/>
      <c r="X913" s="305"/>
      <c r="Y913" s="305"/>
      <c r="Z913" s="305"/>
      <c r="AA913" s="305"/>
      <c r="AB913" s="305"/>
      <c r="AC913" s="305"/>
      <c r="AD913" s="305"/>
      <c r="AE913" s="305"/>
      <c r="AF913" s="305"/>
      <c r="AG913" s="305"/>
      <c r="AH913" s="305"/>
      <c r="AI913" s="305"/>
    </row>
    <row r="914" spans="1:35" s="24" customFormat="1" ht="15">
      <c r="A914" s="120"/>
      <c r="B914" s="111"/>
      <c r="C914" s="90"/>
      <c r="D914" s="90"/>
      <c r="E914" s="23"/>
      <c r="F914" s="305"/>
      <c r="G914" s="305"/>
      <c r="H914" s="305"/>
      <c r="I914" s="305"/>
      <c r="J914" s="305"/>
      <c r="K914" s="305"/>
      <c r="L914" s="305"/>
      <c r="M914" s="305"/>
      <c r="N914" s="305"/>
      <c r="O914" s="305"/>
      <c r="P914" s="305"/>
      <c r="Q914" s="305"/>
      <c r="R914" s="305"/>
      <c r="S914" s="305"/>
      <c r="T914" s="305"/>
      <c r="U914" s="305"/>
      <c r="V914" s="305"/>
      <c r="W914" s="305"/>
      <c r="X914" s="305"/>
      <c r="Y914" s="305"/>
      <c r="Z914" s="305"/>
      <c r="AA914" s="305"/>
      <c r="AB914" s="305"/>
      <c r="AC914" s="305"/>
      <c r="AD914" s="305"/>
      <c r="AE914" s="305"/>
      <c r="AF914" s="305"/>
      <c r="AG914" s="305"/>
      <c r="AH914" s="305"/>
      <c r="AI914" s="305"/>
    </row>
    <row r="915" spans="1:35" s="24" customFormat="1" ht="15">
      <c r="A915" s="120"/>
      <c r="B915" s="111"/>
      <c r="C915" s="90"/>
      <c r="D915" s="90"/>
      <c r="E915" s="23"/>
      <c r="F915" s="305"/>
      <c r="G915" s="305"/>
      <c r="H915" s="305"/>
      <c r="I915" s="305"/>
      <c r="J915" s="305"/>
      <c r="K915" s="305"/>
      <c r="L915" s="305"/>
      <c r="M915" s="305"/>
      <c r="N915" s="305"/>
      <c r="O915" s="305"/>
      <c r="P915" s="305"/>
      <c r="Q915" s="305"/>
      <c r="R915" s="305"/>
      <c r="S915" s="305"/>
      <c r="T915" s="305"/>
      <c r="U915" s="305"/>
      <c r="V915" s="305"/>
      <c r="W915" s="305"/>
      <c r="X915" s="305"/>
      <c r="Y915" s="305"/>
      <c r="Z915" s="305"/>
      <c r="AA915" s="305"/>
      <c r="AB915" s="305"/>
      <c r="AC915" s="305"/>
      <c r="AD915" s="305"/>
      <c r="AE915" s="305"/>
      <c r="AF915" s="305"/>
      <c r="AG915" s="305"/>
      <c r="AH915" s="305"/>
      <c r="AI915" s="305"/>
    </row>
    <row r="916" spans="1:35" s="24" customFormat="1" ht="15">
      <c r="A916" s="120"/>
      <c r="B916" s="111"/>
      <c r="C916" s="90"/>
      <c r="D916" s="90"/>
      <c r="E916" s="23"/>
      <c r="F916" s="305"/>
      <c r="G916" s="305"/>
      <c r="H916" s="305"/>
      <c r="I916" s="305"/>
      <c r="J916" s="305"/>
      <c r="K916" s="305"/>
      <c r="L916" s="305"/>
      <c r="M916" s="305"/>
      <c r="N916" s="305"/>
      <c r="O916" s="305"/>
      <c r="P916" s="305"/>
      <c r="Q916" s="305"/>
      <c r="R916" s="305"/>
      <c r="S916" s="305"/>
      <c r="T916" s="305"/>
      <c r="U916" s="305"/>
      <c r="V916" s="305"/>
      <c r="W916" s="305"/>
      <c r="X916" s="305"/>
      <c r="Y916" s="305"/>
      <c r="Z916" s="305"/>
      <c r="AA916" s="305"/>
      <c r="AB916" s="305"/>
      <c r="AC916" s="305"/>
      <c r="AD916" s="305"/>
      <c r="AE916" s="305"/>
      <c r="AF916" s="305"/>
      <c r="AG916" s="305"/>
      <c r="AH916" s="305"/>
      <c r="AI916" s="305"/>
    </row>
    <row r="917" spans="1:35" s="24" customFormat="1" ht="15">
      <c r="A917" s="120"/>
      <c r="B917" s="111"/>
      <c r="C917" s="90"/>
      <c r="D917" s="90"/>
      <c r="E917" s="23"/>
      <c r="F917" s="305"/>
      <c r="G917" s="305"/>
      <c r="H917" s="305"/>
      <c r="I917" s="305"/>
      <c r="J917" s="305"/>
      <c r="K917" s="305"/>
      <c r="L917" s="305"/>
      <c r="M917" s="305"/>
      <c r="N917" s="305"/>
      <c r="O917" s="305"/>
      <c r="P917" s="305"/>
      <c r="Q917" s="305"/>
      <c r="R917" s="305"/>
      <c r="S917" s="305"/>
      <c r="T917" s="305"/>
      <c r="U917" s="305"/>
      <c r="V917" s="305"/>
      <c r="W917" s="305"/>
      <c r="X917" s="305"/>
      <c r="Y917" s="305"/>
      <c r="Z917" s="305"/>
      <c r="AA917" s="305"/>
      <c r="AB917" s="305"/>
      <c r="AC917" s="305"/>
      <c r="AD917" s="305"/>
      <c r="AE917" s="305"/>
      <c r="AF917" s="305"/>
      <c r="AG917" s="305"/>
      <c r="AH917" s="305"/>
      <c r="AI917" s="305"/>
    </row>
    <row r="918" spans="1:35" s="24" customFormat="1" ht="15">
      <c r="A918" s="120"/>
      <c r="B918" s="111"/>
      <c r="C918" s="90"/>
      <c r="D918" s="90"/>
      <c r="E918" s="23"/>
      <c r="F918" s="305"/>
      <c r="G918" s="305"/>
      <c r="H918" s="305"/>
      <c r="I918" s="305"/>
      <c r="J918" s="305"/>
      <c r="K918" s="305"/>
      <c r="L918" s="305"/>
      <c r="M918" s="305"/>
      <c r="N918" s="305"/>
      <c r="O918" s="305"/>
      <c r="P918" s="305"/>
      <c r="Q918" s="305"/>
      <c r="R918" s="305"/>
      <c r="S918" s="305"/>
      <c r="T918" s="305"/>
      <c r="U918" s="305"/>
      <c r="V918" s="305"/>
      <c r="W918" s="305"/>
      <c r="X918" s="305"/>
      <c r="Y918" s="305"/>
      <c r="Z918" s="305"/>
      <c r="AA918" s="305"/>
      <c r="AB918" s="305"/>
      <c r="AC918" s="305"/>
      <c r="AD918" s="305"/>
      <c r="AE918" s="305"/>
      <c r="AF918" s="305"/>
      <c r="AG918" s="305"/>
      <c r="AH918" s="305"/>
      <c r="AI918" s="305"/>
    </row>
    <row r="919" spans="1:35" s="24" customFormat="1" ht="15">
      <c r="A919" s="120"/>
      <c r="B919" s="111"/>
      <c r="C919" s="90"/>
      <c r="D919" s="90"/>
      <c r="E919" s="23"/>
      <c r="F919" s="305"/>
      <c r="G919" s="305"/>
      <c r="H919" s="305"/>
      <c r="I919" s="305"/>
      <c r="J919" s="305"/>
      <c r="K919" s="305"/>
      <c r="L919" s="305"/>
      <c r="M919" s="305"/>
      <c r="N919" s="305"/>
      <c r="O919" s="305"/>
      <c r="P919" s="305"/>
      <c r="Q919" s="305"/>
      <c r="R919" s="305"/>
      <c r="S919" s="305"/>
      <c r="T919" s="305"/>
      <c r="U919" s="305"/>
      <c r="V919" s="305"/>
      <c r="W919" s="305"/>
      <c r="X919" s="305"/>
      <c r="Y919" s="305"/>
      <c r="Z919" s="305"/>
      <c r="AA919" s="305"/>
      <c r="AB919" s="305"/>
      <c r="AC919" s="305"/>
      <c r="AD919" s="305"/>
      <c r="AE919" s="305"/>
      <c r="AF919" s="305"/>
      <c r="AG919" s="305"/>
      <c r="AH919" s="305"/>
      <c r="AI919" s="305"/>
    </row>
    <row r="920" spans="1:35" s="24" customFormat="1" ht="15">
      <c r="A920" s="120"/>
      <c r="B920" s="111"/>
      <c r="C920" s="90"/>
      <c r="D920" s="90"/>
      <c r="E920" s="23"/>
      <c r="F920" s="305"/>
      <c r="G920" s="305"/>
      <c r="H920" s="305"/>
      <c r="I920" s="305"/>
      <c r="J920" s="305"/>
      <c r="K920" s="305"/>
      <c r="L920" s="305"/>
      <c r="M920" s="305"/>
      <c r="N920" s="305"/>
      <c r="O920" s="305"/>
      <c r="P920" s="305"/>
      <c r="Q920" s="305"/>
      <c r="R920" s="305"/>
      <c r="S920" s="305"/>
      <c r="T920" s="305"/>
      <c r="U920" s="305"/>
      <c r="V920" s="305"/>
      <c r="W920" s="305"/>
      <c r="X920" s="305"/>
      <c r="Y920" s="305"/>
      <c r="Z920" s="305"/>
      <c r="AA920" s="305"/>
      <c r="AB920" s="305"/>
      <c r="AC920" s="305"/>
      <c r="AD920" s="305"/>
      <c r="AE920" s="305"/>
      <c r="AF920" s="305"/>
      <c r="AG920" s="305"/>
      <c r="AH920" s="305"/>
      <c r="AI920" s="305"/>
    </row>
    <row r="921" spans="1:35" s="24" customFormat="1" ht="15">
      <c r="A921" s="120"/>
      <c r="B921" s="111"/>
      <c r="C921" s="90"/>
      <c r="D921" s="90"/>
      <c r="E921" s="23"/>
      <c r="F921" s="305"/>
      <c r="G921" s="305"/>
      <c r="H921" s="305"/>
      <c r="I921" s="305"/>
      <c r="J921" s="305"/>
      <c r="K921" s="305"/>
      <c r="L921" s="305"/>
      <c r="M921" s="305"/>
      <c r="N921" s="305"/>
      <c r="O921" s="305"/>
      <c r="P921" s="305"/>
      <c r="Q921" s="305"/>
      <c r="R921" s="305"/>
      <c r="S921" s="305"/>
      <c r="T921" s="305"/>
      <c r="U921" s="305"/>
      <c r="V921" s="305"/>
      <c r="W921" s="305"/>
      <c r="X921" s="305"/>
      <c r="Y921" s="305"/>
      <c r="Z921" s="305"/>
      <c r="AA921" s="305"/>
      <c r="AB921" s="305"/>
      <c r="AC921" s="305"/>
      <c r="AD921" s="305"/>
      <c r="AE921" s="305"/>
      <c r="AF921" s="305"/>
      <c r="AG921" s="305"/>
      <c r="AH921" s="305"/>
      <c r="AI921" s="305"/>
    </row>
    <row r="922" spans="1:35" s="24" customFormat="1" ht="15">
      <c r="A922" s="120"/>
      <c r="B922" s="111"/>
      <c r="C922" s="90"/>
      <c r="D922" s="90"/>
      <c r="E922" s="23"/>
      <c r="F922" s="305"/>
      <c r="G922" s="305"/>
      <c r="H922" s="305"/>
      <c r="I922" s="305"/>
      <c r="J922" s="305"/>
      <c r="K922" s="305"/>
      <c r="L922" s="305"/>
      <c r="M922" s="305"/>
      <c r="N922" s="305"/>
      <c r="O922" s="305"/>
      <c r="P922" s="305"/>
      <c r="Q922" s="305"/>
      <c r="R922" s="305"/>
      <c r="S922" s="305"/>
      <c r="T922" s="305"/>
      <c r="U922" s="305"/>
      <c r="V922" s="305"/>
      <c r="W922" s="305"/>
      <c r="X922" s="305"/>
      <c r="Y922" s="305"/>
      <c r="Z922" s="305"/>
      <c r="AA922" s="305"/>
      <c r="AB922" s="305"/>
      <c r="AC922" s="305"/>
      <c r="AD922" s="305"/>
      <c r="AE922" s="305"/>
      <c r="AF922" s="305"/>
      <c r="AG922" s="305"/>
      <c r="AH922" s="305"/>
      <c r="AI922" s="305"/>
    </row>
    <row r="923" spans="1:35" s="24" customFormat="1" ht="15">
      <c r="A923" s="120"/>
      <c r="B923" s="111"/>
      <c r="C923" s="90"/>
      <c r="D923" s="90"/>
      <c r="E923" s="23"/>
      <c r="F923" s="305"/>
      <c r="G923" s="305"/>
      <c r="H923" s="305"/>
      <c r="I923" s="305"/>
      <c r="J923" s="305"/>
      <c r="K923" s="305"/>
      <c r="L923" s="305"/>
      <c r="M923" s="305"/>
      <c r="N923" s="305"/>
      <c r="O923" s="305"/>
      <c r="P923" s="305"/>
      <c r="Q923" s="305"/>
      <c r="R923" s="305"/>
      <c r="S923" s="305"/>
      <c r="T923" s="305"/>
      <c r="U923" s="305"/>
      <c r="V923" s="305"/>
      <c r="W923" s="305"/>
      <c r="X923" s="305"/>
      <c r="Y923" s="305"/>
      <c r="Z923" s="305"/>
      <c r="AA923" s="305"/>
      <c r="AB923" s="305"/>
      <c r="AC923" s="305"/>
      <c r="AD923" s="305"/>
      <c r="AE923" s="305"/>
      <c r="AF923" s="305"/>
      <c r="AG923" s="305"/>
      <c r="AH923" s="305"/>
      <c r="AI923" s="305"/>
    </row>
    <row r="924" spans="1:35" s="24" customFormat="1" ht="15">
      <c r="A924" s="120"/>
      <c r="B924" s="111"/>
      <c r="C924" s="90"/>
      <c r="D924" s="90"/>
      <c r="E924" s="23"/>
      <c r="F924" s="305"/>
      <c r="G924" s="305"/>
      <c r="H924" s="305"/>
      <c r="I924" s="305"/>
      <c r="J924" s="305"/>
      <c r="K924" s="305"/>
      <c r="L924" s="305"/>
      <c r="M924" s="305"/>
      <c r="N924" s="305"/>
      <c r="O924" s="305"/>
      <c r="P924" s="305"/>
      <c r="Q924" s="305"/>
      <c r="R924" s="305"/>
      <c r="S924" s="305"/>
      <c r="T924" s="305"/>
      <c r="U924" s="305"/>
      <c r="V924" s="305"/>
      <c r="W924" s="305"/>
      <c r="X924" s="305"/>
      <c r="Y924" s="305"/>
      <c r="Z924" s="305"/>
      <c r="AA924" s="305"/>
      <c r="AB924" s="305"/>
      <c r="AC924" s="305"/>
      <c r="AD924" s="305"/>
      <c r="AE924" s="305"/>
      <c r="AF924" s="305"/>
      <c r="AG924" s="305"/>
      <c r="AH924" s="305"/>
      <c r="AI924" s="305"/>
    </row>
    <row r="925" spans="1:35" s="24" customFormat="1" ht="15">
      <c r="A925" s="120"/>
      <c r="B925" s="111"/>
      <c r="C925" s="90"/>
      <c r="D925" s="90"/>
      <c r="E925" s="23"/>
      <c r="F925" s="305"/>
      <c r="G925" s="305"/>
      <c r="H925" s="305"/>
      <c r="I925" s="305"/>
      <c r="J925" s="305"/>
      <c r="K925" s="305"/>
      <c r="L925" s="305"/>
      <c r="M925" s="305"/>
      <c r="N925" s="305"/>
      <c r="O925" s="305"/>
      <c r="P925" s="305"/>
      <c r="Q925" s="305"/>
      <c r="R925" s="305"/>
      <c r="S925" s="305"/>
      <c r="T925" s="305"/>
      <c r="U925" s="305"/>
      <c r="V925" s="305"/>
      <c r="W925" s="305"/>
      <c r="X925" s="305"/>
      <c r="Y925" s="305"/>
      <c r="Z925" s="305"/>
      <c r="AA925" s="305"/>
      <c r="AB925" s="305"/>
      <c r="AC925" s="305"/>
      <c r="AD925" s="305"/>
      <c r="AE925" s="305"/>
      <c r="AF925" s="305"/>
      <c r="AG925" s="305"/>
      <c r="AH925" s="305"/>
      <c r="AI925" s="305"/>
    </row>
    <row r="926" spans="1:35" s="24" customFormat="1" ht="15">
      <c r="A926" s="120"/>
      <c r="B926" s="111"/>
      <c r="C926" s="90"/>
      <c r="D926" s="90"/>
      <c r="E926" s="23"/>
      <c r="F926" s="305"/>
      <c r="G926" s="305"/>
      <c r="H926" s="305"/>
      <c r="I926" s="305"/>
      <c r="J926" s="305"/>
      <c r="K926" s="305"/>
      <c r="L926" s="305"/>
      <c r="M926" s="305"/>
      <c r="N926" s="305"/>
      <c r="O926" s="305"/>
      <c r="P926" s="305"/>
      <c r="Q926" s="305"/>
      <c r="R926" s="305"/>
      <c r="S926" s="305"/>
      <c r="T926" s="305"/>
      <c r="U926" s="305"/>
      <c r="V926" s="305"/>
      <c r="W926" s="305"/>
      <c r="X926" s="305"/>
      <c r="Y926" s="305"/>
      <c r="Z926" s="305"/>
      <c r="AA926" s="305"/>
      <c r="AB926" s="305"/>
      <c r="AC926" s="305"/>
      <c r="AD926" s="305"/>
      <c r="AE926" s="305"/>
      <c r="AF926" s="305"/>
      <c r="AG926" s="305"/>
      <c r="AH926" s="305"/>
      <c r="AI926" s="305"/>
    </row>
    <row r="927" spans="1:35" s="24" customFormat="1" ht="15">
      <c r="A927" s="120"/>
      <c r="B927" s="111"/>
      <c r="C927" s="90"/>
      <c r="D927" s="90"/>
      <c r="E927" s="23"/>
      <c r="F927" s="305"/>
      <c r="G927" s="305"/>
      <c r="H927" s="305"/>
      <c r="I927" s="305"/>
      <c r="J927" s="305"/>
      <c r="K927" s="305"/>
      <c r="L927" s="305"/>
      <c r="M927" s="305"/>
      <c r="N927" s="305"/>
      <c r="O927" s="305"/>
      <c r="P927" s="305"/>
      <c r="Q927" s="305"/>
      <c r="R927" s="305"/>
      <c r="S927" s="305"/>
      <c r="T927" s="305"/>
      <c r="U927" s="305"/>
      <c r="V927" s="305"/>
      <c r="W927" s="305"/>
      <c r="X927" s="305"/>
      <c r="Y927" s="305"/>
      <c r="Z927" s="305"/>
      <c r="AA927" s="305"/>
      <c r="AB927" s="305"/>
      <c r="AC927" s="305"/>
      <c r="AD927" s="305"/>
      <c r="AE927" s="305"/>
      <c r="AF927" s="305"/>
      <c r="AG927" s="305"/>
      <c r="AH927" s="305"/>
      <c r="AI927" s="305"/>
    </row>
    <row r="928" spans="1:35" s="24" customFormat="1" ht="15">
      <c r="A928" s="120"/>
      <c r="B928" s="111"/>
      <c r="C928" s="90"/>
      <c r="D928" s="90"/>
      <c r="E928" s="23"/>
      <c r="F928" s="305"/>
      <c r="G928" s="305"/>
      <c r="H928" s="305"/>
      <c r="I928" s="305"/>
      <c r="J928" s="305"/>
      <c r="K928" s="305"/>
      <c r="L928" s="305"/>
      <c r="M928" s="305"/>
      <c r="N928" s="305"/>
      <c r="O928" s="305"/>
      <c r="P928" s="305"/>
      <c r="Q928" s="305"/>
      <c r="R928" s="305"/>
      <c r="S928" s="305"/>
      <c r="T928" s="305"/>
      <c r="U928" s="305"/>
      <c r="V928" s="305"/>
      <c r="W928" s="305"/>
      <c r="X928" s="305"/>
      <c r="Y928" s="305"/>
      <c r="Z928" s="305"/>
      <c r="AA928" s="305"/>
      <c r="AB928" s="305"/>
      <c r="AC928" s="305"/>
      <c r="AD928" s="305"/>
      <c r="AE928" s="305"/>
      <c r="AF928" s="305"/>
      <c r="AG928" s="305"/>
      <c r="AH928" s="305"/>
      <c r="AI928" s="305"/>
    </row>
    <row r="929" spans="1:35" s="24" customFormat="1" ht="15">
      <c r="A929" s="120"/>
      <c r="B929" s="111"/>
      <c r="C929" s="90"/>
      <c r="D929" s="90"/>
      <c r="E929" s="23"/>
      <c r="F929" s="305"/>
      <c r="G929" s="305"/>
      <c r="H929" s="305"/>
      <c r="I929" s="305"/>
      <c r="J929" s="305"/>
      <c r="K929" s="305"/>
      <c r="L929" s="305"/>
      <c r="M929" s="305"/>
      <c r="N929" s="305"/>
      <c r="O929" s="305"/>
      <c r="P929" s="305"/>
      <c r="Q929" s="305"/>
      <c r="R929" s="305"/>
      <c r="S929" s="305"/>
      <c r="T929" s="305"/>
      <c r="U929" s="305"/>
      <c r="V929" s="305"/>
      <c r="W929" s="305"/>
      <c r="X929" s="305"/>
      <c r="Y929" s="305"/>
      <c r="Z929" s="305"/>
      <c r="AA929" s="305"/>
      <c r="AB929" s="305"/>
      <c r="AC929" s="305"/>
      <c r="AD929" s="305"/>
      <c r="AE929" s="305"/>
      <c r="AF929" s="305"/>
      <c r="AG929" s="305"/>
      <c r="AH929" s="305"/>
      <c r="AI929" s="305"/>
    </row>
    <row r="930" spans="1:35" s="24" customFormat="1" ht="15">
      <c r="A930" s="120"/>
      <c r="B930" s="111"/>
      <c r="C930" s="90"/>
      <c r="D930" s="90"/>
      <c r="E930" s="23"/>
      <c r="F930" s="305"/>
      <c r="G930" s="305"/>
      <c r="H930" s="305"/>
      <c r="I930" s="305"/>
      <c r="J930" s="305"/>
      <c r="K930" s="305"/>
      <c r="L930" s="305"/>
      <c r="M930" s="305"/>
      <c r="N930" s="305"/>
      <c r="O930" s="305"/>
      <c r="P930" s="305"/>
      <c r="Q930" s="305"/>
      <c r="R930" s="305"/>
      <c r="S930" s="305"/>
      <c r="T930" s="305"/>
      <c r="U930" s="305"/>
      <c r="V930" s="305"/>
      <c r="W930" s="305"/>
      <c r="X930" s="305"/>
      <c r="Y930" s="305"/>
      <c r="Z930" s="305"/>
      <c r="AA930" s="305"/>
      <c r="AB930" s="305"/>
      <c r="AC930" s="305"/>
      <c r="AD930" s="305"/>
      <c r="AE930" s="305"/>
      <c r="AF930" s="305"/>
      <c r="AG930" s="305"/>
      <c r="AH930" s="305"/>
      <c r="AI930" s="305"/>
    </row>
    <row r="931" spans="1:35" s="24" customFormat="1" ht="15">
      <c r="A931" s="120"/>
      <c r="B931" s="111"/>
      <c r="C931" s="90"/>
      <c r="D931" s="90"/>
      <c r="E931" s="23"/>
      <c r="F931" s="305"/>
      <c r="G931" s="305"/>
      <c r="H931" s="305"/>
      <c r="I931" s="305"/>
      <c r="J931" s="305"/>
      <c r="K931" s="305"/>
      <c r="L931" s="305"/>
      <c r="M931" s="305"/>
      <c r="N931" s="305"/>
      <c r="O931" s="305"/>
      <c r="P931" s="305"/>
      <c r="Q931" s="305"/>
      <c r="R931" s="305"/>
      <c r="S931" s="305"/>
      <c r="T931" s="305"/>
      <c r="U931" s="305"/>
      <c r="V931" s="305"/>
      <c r="W931" s="305"/>
      <c r="X931" s="305"/>
      <c r="Y931" s="305"/>
      <c r="Z931" s="305"/>
      <c r="AA931" s="305"/>
      <c r="AB931" s="305"/>
      <c r="AC931" s="305"/>
      <c r="AD931" s="305"/>
      <c r="AE931" s="305"/>
      <c r="AF931" s="305"/>
      <c r="AG931" s="305"/>
      <c r="AH931" s="305"/>
      <c r="AI931" s="305"/>
    </row>
    <row r="932" spans="1:35" s="24" customFormat="1" ht="15">
      <c r="A932" s="120"/>
      <c r="B932" s="111"/>
      <c r="C932" s="90"/>
      <c r="D932" s="90"/>
      <c r="E932" s="23"/>
      <c r="F932" s="305"/>
      <c r="G932" s="305"/>
      <c r="H932" s="305"/>
      <c r="I932" s="305"/>
      <c r="J932" s="305"/>
      <c r="K932" s="305"/>
      <c r="L932" s="305"/>
      <c r="M932" s="305"/>
      <c r="N932" s="305"/>
      <c r="O932" s="305"/>
      <c r="P932" s="305"/>
      <c r="Q932" s="305"/>
      <c r="R932" s="305"/>
      <c r="S932" s="305"/>
      <c r="T932" s="305"/>
      <c r="U932" s="305"/>
      <c r="V932" s="305"/>
      <c r="W932" s="305"/>
      <c r="X932" s="305"/>
      <c r="Y932" s="305"/>
      <c r="Z932" s="305"/>
      <c r="AA932" s="305"/>
      <c r="AB932" s="305"/>
      <c r="AC932" s="305"/>
      <c r="AD932" s="305"/>
      <c r="AE932" s="305"/>
      <c r="AF932" s="305"/>
      <c r="AG932" s="305"/>
      <c r="AH932" s="305"/>
      <c r="AI932" s="305"/>
    </row>
    <row r="933" spans="1:35" s="24" customFormat="1" ht="15">
      <c r="A933" s="120"/>
      <c r="B933" s="111"/>
      <c r="C933" s="90"/>
      <c r="D933" s="90"/>
      <c r="E933" s="23"/>
      <c r="F933" s="305"/>
      <c r="G933" s="305"/>
      <c r="H933" s="305"/>
      <c r="I933" s="305"/>
      <c r="J933" s="305"/>
      <c r="K933" s="305"/>
      <c r="L933" s="305"/>
      <c r="M933" s="305"/>
      <c r="N933" s="305"/>
      <c r="O933" s="305"/>
      <c r="P933" s="305"/>
      <c r="Q933" s="305"/>
      <c r="R933" s="305"/>
      <c r="S933" s="305"/>
      <c r="T933" s="305"/>
      <c r="U933" s="305"/>
      <c r="V933" s="305"/>
      <c r="W933" s="305"/>
      <c r="X933" s="305"/>
      <c r="Y933" s="305"/>
      <c r="Z933" s="305"/>
      <c r="AA933" s="305"/>
      <c r="AB933" s="305"/>
      <c r="AC933" s="305"/>
      <c r="AD933" s="305"/>
      <c r="AE933" s="305"/>
      <c r="AF933" s="305"/>
      <c r="AG933" s="305"/>
      <c r="AH933" s="305"/>
      <c r="AI933" s="305"/>
    </row>
    <row r="934" spans="1:35" s="24" customFormat="1" ht="15">
      <c r="A934" s="120"/>
      <c r="B934" s="111"/>
      <c r="C934" s="90"/>
      <c r="D934" s="90"/>
      <c r="E934" s="23"/>
      <c r="F934" s="305"/>
      <c r="G934" s="305"/>
      <c r="H934" s="305"/>
      <c r="I934" s="305"/>
      <c r="J934" s="305"/>
      <c r="K934" s="305"/>
      <c r="L934" s="305"/>
      <c r="M934" s="305"/>
      <c r="N934" s="305"/>
      <c r="O934" s="305"/>
      <c r="P934" s="305"/>
      <c r="Q934" s="305"/>
      <c r="R934" s="305"/>
      <c r="S934" s="305"/>
      <c r="T934" s="305"/>
      <c r="U934" s="305"/>
      <c r="V934" s="305"/>
      <c r="W934" s="305"/>
      <c r="X934" s="305"/>
      <c r="Y934" s="305"/>
      <c r="Z934" s="305"/>
      <c r="AA934" s="305"/>
      <c r="AB934" s="305"/>
      <c r="AC934" s="305"/>
      <c r="AD934" s="305"/>
      <c r="AE934" s="305"/>
      <c r="AF934" s="305"/>
      <c r="AG934" s="305"/>
      <c r="AH934" s="305"/>
      <c r="AI934" s="305"/>
    </row>
    <row r="935" spans="1:35" s="24" customFormat="1" ht="15">
      <c r="A935" s="120"/>
      <c r="B935" s="111"/>
      <c r="C935" s="90"/>
      <c r="D935" s="90"/>
      <c r="E935" s="23"/>
      <c r="F935" s="305"/>
      <c r="G935" s="305"/>
      <c r="H935" s="305"/>
      <c r="I935" s="305"/>
      <c r="J935" s="305"/>
      <c r="K935" s="305"/>
      <c r="L935" s="305"/>
      <c r="M935" s="305"/>
      <c r="N935" s="305"/>
      <c r="O935" s="305"/>
      <c r="P935" s="305"/>
      <c r="Q935" s="305"/>
      <c r="R935" s="305"/>
      <c r="S935" s="305"/>
      <c r="T935" s="305"/>
      <c r="U935" s="305"/>
      <c r="V935" s="305"/>
      <c r="W935" s="305"/>
      <c r="X935" s="305"/>
      <c r="Y935" s="305"/>
      <c r="Z935" s="305"/>
      <c r="AA935" s="305"/>
      <c r="AB935" s="305"/>
      <c r="AC935" s="305"/>
      <c r="AD935" s="305"/>
      <c r="AE935" s="305"/>
      <c r="AF935" s="305"/>
      <c r="AG935" s="305"/>
      <c r="AH935" s="305"/>
      <c r="AI935" s="305"/>
    </row>
    <row r="936" spans="1:35" s="24" customFormat="1" ht="15">
      <c r="A936" s="120"/>
      <c r="B936" s="111"/>
      <c r="C936" s="90"/>
      <c r="D936" s="90"/>
      <c r="E936" s="23"/>
      <c r="F936" s="305"/>
      <c r="G936" s="305"/>
      <c r="H936" s="305"/>
      <c r="I936" s="305"/>
      <c r="J936" s="305"/>
      <c r="K936" s="305"/>
      <c r="L936" s="305"/>
      <c r="M936" s="305"/>
      <c r="N936" s="305"/>
      <c r="O936" s="305"/>
      <c r="P936" s="305"/>
      <c r="Q936" s="305"/>
      <c r="R936" s="305"/>
      <c r="S936" s="305"/>
      <c r="T936" s="305"/>
      <c r="U936" s="305"/>
      <c r="V936" s="305"/>
      <c r="W936" s="305"/>
      <c r="X936" s="305"/>
      <c r="Y936" s="305"/>
      <c r="Z936" s="305"/>
      <c r="AA936" s="305"/>
      <c r="AB936" s="305"/>
      <c r="AC936" s="305"/>
      <c r="AD936" s="305"/>
      <c r="AE936" s="305"/>
      <c r="AF936" s="305"/>
      <c r="AG936" s="305"/>
      <c r="AH936" s="305"/>
      <c r="AI936" s="305"/>
    </row>
    <row r="937" spans="1:35" s="24" customFormat="1" ht="15">
      <c r="A937" s="120"/>
      <c r="B937" s="111"/>
      <c r="C937" s="90"/>
      <c r="D937" s="90"/>
      <c r="E937" s="23"/>
      <c r="F937" s="305"/>
      <c r="G937" s="305"/>
      <c r="H937" s="305"/>
      <c r="I937" s="305"/>
      <c r="J937" s="305"/>
      <c r="K937" s="305"/>
      <c r="L937" s="305"/>
      <c r="M937" s="305"/>
      <c r="N937" s="305"/>
      <c r="O937" s="305"/>
      <c r="P937" s="305"/>
      <c r="Q937" s="305"/>
      <c r="R937" s="305"/>
      <c r="S937" s="305"/>
      <c r="T937" s="305"/>
      <c r="U937" s="305"/>
      <c r="V937" s="305"/>
      <c r="W937" s="305"/>
      <c r="X937" s="305"/>
      <c r="Y937" s="305"/>
      <c r="Z937" s="305"/>
      <c r="AA937" s="305"/>
      <c r="AB937" s="305"/>
      <c r="AC937" s="305"/>
      <c r="AD937" s="305"/>
      <c r="AE937" s="305"/>
      <c r="AF937" s="305"/>
      <c r="AG937" s="305"/>
      <c r="AH937" s="305"/>
      <c r="AI937" s="305"/>
    </row>
    <row r="938" spans="1:35" s="24" customFormat="1" ht="15">
      <c r="A938" s="120"/>
      <c r="B938" s="111"/>
      <c r="C938" s="90"/>
      <c r="D938" s="90"/>
      <c r="E938" s="23"/>
      <c r="F938" s="305"/>
      <c r="G938" s="305"/>
      <c r="H938" s="305"/>
      <c r="I938" s="305"/>
      <c r="J938" s="305"/>
      <c r="K938" s="305"/>
      <c r="L938" s="305"/>
      <c r="M938" s="305"/>
      <c r="N938" s="305"/>
      <c r="O938" s="305"/>
      <c r="P938" s="305"/>
      <c r="Q938" s="305"/>
      <c r="R938" s="305"/>
      <c r="S938" s="305"/>
      <c r="T938" s="305"/>
      <c r="U938" s="305"/>
      <c r="V938" s="305"/>
      <c r="W938" s="305"/>
      <c r="X938" s="305"/>
      <c r="Y938" s="305"/>
      <c r="Z938" s="305"/>
      <c r="AA938" s="305"/>
      <c r="AB938" s="305"/>
      <c r="AC938" s="305"/>
      <c r="AD938" s="305"/>
      <c r="AE938" s="305"/>
      <c r="AF938" s="305"/>
      <c r="AG938" s="305"/>
      <c r="AH938" s="305"/>
      <c r="AI938" s="305"/>
    </row>
    <row r="939" spans="1:35" s="24" customFormat="1" ht="15">
      <c r="A939" s="120"/>
      <c r="B939" s="111"/>
      <c r="C939" s="90"/>
      <c r="D939" s="90"/>
      <c r="E939" s="23"/>
      <c r="F939" s="305"/>
      <c r="G939" s="305"/>
      <c r="H939" s="305"/>
      <c r="I939" s="305"/>
      <c r="J939" s="305"/>
      <c r="K939" s="305"/>
      <c r="L939" s="305"/>
      <c r="M939" s="305"/>
      <c r="N939" s="305"/>
      <c r="O939" s="305"/>
      <c r="P939" s="305"/>
      <c r="Q939" s="305"/>
      <c r="R939" s="305"/>
      <c r="S939" s="305"/>
      <c r="T939" s="305"/>
      <c r="U939" s="305"/>
      <c r="V939" s="305"/>
      <c r="W939" s="305"/>
      <c r="X939" s="305"/>
      <c r="Y939" s="305"/>
      <c r="Z939" s="305"/>
      <c r="AA939" s="305"/>
      <c r="AB939" s="305"/>
      <c r="AC939" s="305"/>
      <c r="AD939" s="305"/>
      <c r="AE939" s="305"/>
      <c r="AF939" s="305"/>
      <c r="AG939" s="305"/>
      <c r="AH939" s="305"/>
      <c r="AI939" s="305"/>
    </row>
    <row r="940" spans="1:35" s="24" customFormat="1" ht="15">
      <c r="A940" s="120"/>
      <c r="B940" s="111"/>
      <c r="C940" s="90"/>
      <c r="D940" s="90"/>
      <c r="E940" s="23"/>
      <c r="F940" s="305"/>
      <c r="G940" s="305"/>
      <c r="H940" s="305"/>
      <c r="I940" s="305"/>
      <c r="J940" s="305"/>
      <c r="K940" s="305"/>
      <c r="L940" s="305"/>
      <c r="M940" s="305"/>
      <c r="N940" s="305"/>
      <c r="O940" s="305"/>
      <c r="P940" s="305"/>
      <c r="Q940" s="305"/>
      <c r="R940" s="305"/>
      <c r="S940" s="305"/>
      <c r="T940" s="305"/>
      <c r="U940" s="305"/>
      <c r="V940" s="305"/>
      <c r="W940" s="305"/>
      <c r="X940" s="305"/>
      <c r="Y940" s="305"/>
      <c r="Z940" s="305"/>
      <c r="AA940" s="305"/>
      <c r="AB940" s="305"/>
      <c r="AC940" s="305"/>
      <c r="AD940" s="305"/>
      <c r="AE940" s="305"/>
      <c r="AF940" s="305"/>
      <c r="AG940" s="305"/>
      <c r="AH940" s="305"/>
      <c r="AI940" s="305"/>
    </row>
    <row r="941" spans="1:35" s="24" customFormat="1" ht="15">
      <c r="A941" s="120"/>
      <c r="B941" s="111"/>
      <c r="C941" s="90"/>
      <c r="D941" s="90"/>
      <c r="E941" s="23"/>
      <c r="F941" s="305"/>
      <c r="G941" s="305"/>
      <c r="H941" s="305"/>
      <c r="I941" s="305"/>
      <c r="J941" s="305"/>
      <c r="K941" s="305"/>
      <c r="L941" s="305"/>
      <c r="M941" s="305"/>
      <c r="N941" s="305"/>
      <c r="O941" s="305"/>
      <c r="P941" s="305"/>
      <c r="Q941" s="305"/>
      <c r="R941" s="305"/>
      <c r="S941" s="305"/>
      <c r="T941" s="305"/>
      <c r="U941" s="305"/>
      <c r="V941" s="305"/>
      <c r="W941" s="305"/>
      <c r="X941" s="305"/>
      <c r="Y941" s="305"/>
      <c r="Z941" s="305"/>
      <c r="AA941" s="305"/>
      <c r="AB941" s="305"/>
      <c r="AC941" s="305"/>
      <c r="AD941" s="305"/>
      <c r="AE941" s="305"/>
      <c r="AF941" s="305"/>
      <c r="AG941" s="305"/>
      <c r="AH941" s="305"/>
      <c r="AI941" s="305"/>
    </row>
    <row r="942" spans="1:35" s="24" customFormat="1" ht="15">
      <c r="A942" s="120"/>
      <c r="B942" s="111"/>
      <c r="C942" s="90"/>
      <c r="D942" s="90"/>
      <c r="E942" s="23"/>
      <c r="F942" s="305"/>
      <c r="G942" s="305"/>
      <c r="H942" s="305"/>
      <c r="I942" s="305"/>
      <c r="J942" s="305"/>
      <c r="K942" s="305"/>
      <c r="L942" s="305"/>
      <c r="M942" s="305"/>
      <c r="N942" s="305"/>
      <c r="O942" s="305"/>
      <c r="P942" s="305"/>
      <c r="Q942" s="305"/>
      <c r="R942" s="305"/>
      <c r="S942" s="305"/>
      <c r="T942" s="305"/>
      <c r="U942" s="305"/>
      <c r="V942" s="305"/>
      <c r="W942" s="305"/>
      <c r="X942" s="305"/>
      <c r="Y942" s="305"/>
      <c r="Z942" s="305"/>
      <c r="AA942" s="305"/>
      <c r="AB942" s="305"/>
      <c r="AC942" s="305"/>
      <c r="AD942" s="305"/>
      <c r="AE942" s="305"/>
      <c r="AF942" s="305"/>
      <c r="AG942" s="305"/>
      <c r="AH942" s="305"/>
      <c r="AI942" s="305"/>
    </row>
    <row r="943" spans="1:35" s="24" customFormat="1" ht="15">
      <c r="A943" s="120"/>
      <c r="B943" s="111"/>
      <c r="C943" s="90"/>
      <c r="D943" s="90"/>
      <c r="E943" s="23"/>
      <c r="F943" s="305"/>
      <c r="G943" s="305"/>
      <c r="H943" s="305"/>
      <c r="I943" s="305"/>
      <c r="J943" s="305"/>
      <c r="K943" s="305"/>
      <c r="L943" s="305"/>
      <c r="M943" s="305"/>
      <c r="N943" s="305"/>
      <c r="O943" s="305"/>
      <c r="P943" s="305"/>
      <c r="Q943" s="305"/>
      <c r="R943" s="305"/>
      <c r="S943" s="305"/>
      <c r="T943" s="305"/>
      <c r="U943" s="305"/>
      <c r="V943" s="305"/>
      <c r="W943" s="305"/>
      <c r="X943" s="305"/>
      <c r="Y943" s="305"/>
      <c r="Z943" s="305"/>
      <c r="AA943" s="305"/>
      <c r="AB943" s="305"/>
      <c r="AC943" s="305"/>
      <c r="AD943" s="305"/>
      <c r="AE943" s="305"/>
      <c r="AF943" s="305"/>
      <c r="AG943" s="305"/>
      <c r="AH943" s="305"/>
      <c r="AI943" s="305"/>
    </row>
    <row r="944" spans="1:35" s="24" customFormat="1" ht="15">
      <c r="A944" s="120"/>
      <c r="B944" s="111"/>
      <c r="C944" s="90"/>
      <c r="D944" s="90"/>
      <c r="E944" s="23"/>
      <c r="F944" s="305"/>
      <c r="G944" s="305"/>
      <c r="H944" s="305"/>
      <c r="I944" s="305"/>
      <c r="J944" s="305"/>
      <c r="K944" s="305"/>
      <c r="L944" s="305"/>
      <c r="M944" s="305"/>
      <c r="N944" s="305"/>
      <c r="O944" s="305"/>
      <c r="P944" s="305"/>
      <c r="Q944" s="305"/>
      <c r="R944" s="305"/>
      <c r="S944" s="305"/>
      <c r="T944" s="305"/>
      <c r="U944" s="305"/>
      <c r="V944" s="305"/>
      <c r="W944" s="305"/>
      <c r="X944" s="305"/>
      <c r="Y944" s="305"/>
      <c r="Z944" s="305"/>
      <c r="AA944" s="305"/>
      <c r="AB944" s="305"/>
      <c r="AC944" s="305"/>
      <c r="AD944" s="305"/>
      <c r="AE944" s="305"/>
      <c r="AF944" s="305"/>
      <c r="AG944" s="305"/>
      <c r="AH944" s="305"/>
      <c r="AI944" s="305"/>
    </row>
    <row r="945" spans="1:35" s="24" customFormat="1" ht="15">
      <c r="A945" s="120"/>
      <c r="B945" s="111"/>
      <c r="C945" s="90"/>
      <c r="D945" s="90"/>
      <c r="E945" s="23"/>
      <c r="F945" s="305"/>
      <c r="G945" s="305"/>
      <c r="H945" s="305"/>
      <c r="I945" s="305"/>
      <c r="J945" s="305"/>
      <c r="K945" s="305"/>
      <c r="L945" s="305"/>
      <c r="M945" s="305"/>
      <c r="N945" s="305"/>
      <c r="O945" s="305"/>
      <c r="P945" s="305"/>
      <c r="Q945" s="305"/>
      <c r="R945" s="305"/>
      <c r="S945" s="305"/>
      <c r="T945" s="305"/>
      <c r="U945" s="305"/>
      <c r="V945" s="305"/>
      <c r="W945" s="305"/>
      <c r="X945" s="305"/>
      <c r="Y945" s="305"/>
      <c r="Z945" s="305"/>
      <c r="AA945" s="305"/>
      <c r="AB945" s="305"/>
      <c r="AC945" s="305"/>
      <c r="AD945" s="305"/>
      <c r="AE945" s="305"/>
      <c r="AF945" s="305"/>
      <c r="AG945" s="305"/>
      <c r="AH945" s="305"/>
      <c r="AI945" s="305"/>
    </row>
    <row r="946" spans="1:35" s="24" customFormat="1" ht="15">
      <c r="A946" s="120"/>
      <c r="B946" s="111"/>
      <c r="C946" s="90"/>
      <c r="D946" s="90"/>
      <c r="E946" s="23"/>
      <c r="F946" s="305"/>
      <c r="G946" s="305"/>
      <c r="H946" s="305"/>
      <c r="I946" s="305"/>
      <c r="J946" s="305"/>
      <c r="K946" s="305"/>
      <c r="L946" s="305"/>
      <c r="M946" s="305"/>
      <c r="N946" s="305"/>
      <c r="O946" s="305"/>
      <c r="P946" s="305"/>
      <c r="Q946" s="305"/>
      <c r="R946" s="305"/>
      <c r="S946" s="305"/>
      <c r="T946" s="305"/>
      <c r="U946" s="305"/>
      <c r="V946" s="305"/>
      <c r="W946" s="305"/>
      <c r="X946" s="305"/>
      <c r="Y946" s="305"/>
      <c r="Z946" s="305"/>
      <c r="AA946" s="305"/>
      <c r="AB946" s="305"/>
      <c r="AC946" s="305"/>
      <c r="AD946" s="305"/>
      <c r="AE946" s="305"/>
      <c r="AF946" s="305"/>
      <c r="AG946" s="305"/>
      <c r="AH946" s="305"/>
      <c r="AI946" s="305"/>
    </row>
    <row r="947" spans="1:35" s="24" customFormat="1" ht="15">
      <c r="A947" s="120"/>
      <c r="B947" s="111"/>
      <c r="C947" s="90"/>
      <c r="D947" s="90"/>
      <c r="E947" s="23"/>
      <c r="F947" s="305"/>
      <c r="G947" s="305"/>
      <c r="H947" s="305"/>
      <c r="I947" s="305"/>
      <c r="J947" s="305"/>
      <c r="K947" s="305"/>
      <c r="L947" s="305"/>
      <c r="M947" s="305"/>
      <c r="N947" s="305"/>
      <c r="O947" s="305"/>
      <c r="P947" s="305"/>
      <c r="Q947" s="305"/>
      <c r="R947" s="305"/>
      <c r="S947" s="305"/>
      <c r="T947" s="305"/>
      <c r="U947" s="305"/>
      <c r="V947" s="305"/>
      <c r="W947" s="305"/>
      <c r="X947" s="305"/>
      <c r="Y947" s="305"/>
      <c r="Z947" s="305"/>
      <c r="AA947" s="305"/>
      <c r="AB947" s="305"/>
      <c r="AC947" s="305"/>
      <c r="AD947" s="305"/>
      <c r="AE947" s="305"/>
      <c r="AF947" s="305"/>
      <c r="AG947" s="305"/>
      <c r="AH947" s="305"/>
      <c r="AI947" s="305"/>
    </row>
    <row r="948" spans="1:35" s="24" customFormat="1" ht="15">
      <c r="A948" s="120"/>
      <c r="B948" s="111"/>
      <c r="C948" s="90"/>
      <c r="D948" s="90"/>
      <c r="E948" s="23"/>
      <c r="F948" s="305"/>
      <c r="G948" s="305"/>
      <c r="H948" s="305"/>
      <c r="I948" s="305"/>
      <c r="J948" s="305"/>
      <c r="K948" s="305"/>
      <c r="L948" s="305"/>
      <c r="M948" s="305"/>
      <c r="N948" s="305"/>
      <c r="O948" s="305"/>
      <c r="P948" s="305"/>
      <c r="Q948" s="305"/>
      <c r="R948" s="305"/>
      <c r="S948" s="305"/>
      <c r="T948" s="305"/>
      <c r="U948" s="305"/>
      <c r="V948" s="305"/>
      <c r="W948" s="305"/>
      <c r="X948" s="305"/>
      <c r="Y948" s="305"/>
      <c r="Z948" s="305"/>
      <c r="AA948" s="305"/>
      <c r="AB948" s="305"/>
      <c r="AC948" s="305"/>
      <c r="AD948" s="305"/>
      <c r="AE948" s="305"/>
      <c r="AF948" s="305"/>
      <c r="AG948" s="305"/>
      <c r="AH948" s="305"/>
      <c r="AI948" s="305"/>
    </row>
    <row r="949" spans="1:35" s="24" customFormat="1" ht="15">
      <c r="A949" s="120"/>
      <c r="B949" s="111"/>
      <c r="C949" s="90"/>
      <c r="D949" s="90"/>
      <c r="E949" s="23"/>
      <c r="F949" s="305"/>
      <c r="G949" s="305"/>
      <c r="H949" s="305"/>
      <c r="I949" s="305"/>
      <c r="J949" s="305"/>
      <c r="K949" s="305"/>
      <c r="L949" s="305"/>
      <c r="M949" s="305"/>
      <c r="N949" s="305"/>
      <c r="O949" s="305"/>
      <c r="P949" s="305"/>
      <c r="Q949" s="305"/>
      <c r="R949" s="305"/>
      <c r="S949" s="305"/>
      <c r="T949" s="305"/>
      <c r="U949" s="305"/>
      <c r="V949" s="305"/>
      <c r="W949" s="305"/>
      <c r="X949" s="305"/>
      <c r="Y949" s="305"/>
      <c r="Z949" s="305"/>
      <c r="AA949" s="305"/>
      <c r="AB949" s="305"/>
      <c r="AC949" s="305"/>
      <c r="AD949" s="305"/>
      <c r="AE949" s="305"/>
      <c r="AF949" s="305"/>
      <c r="AG949" s="305"/>
      <c r="AH949" s="305"/>
      <c r="AI949" s="305"/>
    </row>
    <row r="950" spans="1:35" s="24" customFormat="1" ht="15">
      <c r="A950" s="120"/>
      <c r="B950" s="111"/>
      <c r="C950" s="90"/>
      <c r="D950" s="90"/>
      <c r="E950" s="23"/>
      <c r="F950" s="305"/>
      <c r="G950" s="305"/>
      <c r="H950" s="305"/>
      <c r="I950" s="305"/>
      <c r="J950" s="305"/>
      <c r="K950" s="305"/>
      <c r="L950" s="305"/>
      <c r="M950" s="305"/>
      <c r="N950" s="305"/>
      <c r="O950" s="305"/>
      <c r="P950" s="305"/>
      <c r="Q950" s="305"/>
      <c r="R950" s="305"/>
      <c r="S950" s="305"/>
      <c r="T950" s="305"/>
      <c r="U950" s="305"/>
      <c r="V950" s="305"/>
      <c r="W950" s="305"/>
      <c r="X950" s="305"/>
      <c r="Y950" s="305"/>
      <c r="Z950" s="305"/>
      <c r="AA950" s="305"/>
      <c r="AB950" s="305"/>
      <c r="AC950" s="305"/>
      <c r="AD950" s="305"/>
      <c r="AE950" s="305"/>
      <c r="AF950" s="305"/>
      <c r="AG950" s="305"/>
      <c r="AH950" s="305"/>
      <c r="AI950" s="305"/>
    </row>
    <row r="951" spans="1:35" s="24" customFormat="1" ht="15">
      <c r="A951" s="120"/>
      <c r="B951" s="111"/>
      <c r="C951" s="90"/>
      <c r="D951" s="90"/>
      <c r="E951" s="23"/>
      <c r="F951" s="305"/>
      <c r="G951" s="305"/>
      <c r="H951" s="305"/>
      <c r="I951" s="305"/>
      <c r="J951" s="305"/>
      <c r="K951" s="305"/>
      <c r="L951" s="305"/>
      <c r="M951" s="305"/>
      <c r="N951" s="305"/>
      <c r="O951" s="305"/>
      <c r="P951" s="305"/>
      <c r="Q951" s="305"/>
      <c r="R951" s="305"/>
      <c r="S951" s="305"/>
      <c r="T951" s="305"/>
      <c r="U951" s="305"/>
      <c r="V951" s="305"/>
      <c r="W951" s="305"/>
      <c r="X951" s="305"/>
      <c r="Y951" s="305"/>
      <c r="Z951" s="305"/>
      <c r="AA951" s="305"/>
      <c r="AB951" s="305"/>
      <c r="AC951" s="305"/>
      <c r="AD951" s="305"/>
      <c r="AE951" s="305"/>
      <c r="AF951" s="305"/>
      <c r="AG951" s="305"/>
      <c r="AH951" s="305"/>
      <c r="AI951" s="305"/>
    </row>
    <row r="952" spans="1:35" s="24" customFormat="1" ht="15">
      <c r="A952" s="120"/>
      <c r="B952" s="111"/>
      <c r="C952" s="90"/>
      <c r="D952" s="90"/>
      <c r="E952" s="23"/>
      <c r="F952" s="305"/>
      <c r="G952" s="305"/>
      <c r="H952" s="305"/>
      <c r="I952" s="305"/>
      <c r="J952" s="305"/>
      <c r="K952" s="305"/>
      <c r="L952" s="305"/>
      <c r="M952" s="305"/>
      <c r="N952" s="305"/>
      <c r="O952" s="305"/>
      <c r="P952" s="305"/>
      <c r="Q952" s="305"/>
      <c r="R952" s="305"/>
      <c r="S952" s="305"/>
      <c r="T952" s="305"/>
      <c r="U952" s="305"/>
      <c r="V952" s="305"/>
      <c r="W952" s="305"/>
      <c r="X952" s="305"/>
      <c r="Y952" s="305"/>
      <c r="Z952" s="305"/>
      <c r="AA952" s="305"/>
      <c r="AB952" s="305"/>
      <c r="AC952" s="305"/>
      <c r="AD952" s="305"/>
      <c r="AE952" s="305"/>
      <c r="AF952" s="305"/>
      <c r="AG952" s="305"/>
      <c r="AH952" s="305"/>
      <c r="AI952" s="305"/>
    </row>
    <row r="953" spans="1:35" s="24" customFormat="1" ht="15">
      <c r="A953" s="120"/>
      <c r="B953" s="111"/>
      <c r="C953" s="90"/>
      <c r="D953" s="90"/>
      <c r="E953" s="23"/>
      <c r="F953" s="305"/>
      <c r="G953" s="305"/>
      <c r="H953" s="305"/>
      <c r="I953" s="305"/>
      <c r="J953" s="305"/>
      <c r="K953" s="305"/>
      <c r="L953" s="305"/>
      <c r="M953" s="305"/>
      <c r="N953" s="305"/>
      <c r="O953" s="305"/>
      <c r="P953" s="305"/>
      <c r="Q953" s="305"/>
      <c r="R953" s="305"/>
      <c r="S953" s="305"/>
      <c r="T953" s="305"/>
      <c r="U953" s="305"/>
      <c r="V953" s="305"/>
      <c r="W953" s="305"/>
      <c r="X953" s="305"/>
      <c r="Y953" s="305"/>
      <c r="Z953" s="305"/>
      <c r="AA953" s="305"/>
      <c r="AB953" s="305"/>
      <c r="AC953" s="305"/>
      <c r="AD953" s="305"/>
      <c r="AE953" s="305"/>
      <c r="AF953" s="305"/>
      <c r="AG953" s="305"/>
      <c r="AH953" s="305"/>
      <c r="AI953" s="305"/>
    </row>
    <row r="954" spans="1:35" s="24" customFormat="1" ht="15">
      <c r="A954" s="120"/>
      <c r="B954" s="111"/>
      <c r="C954" s="90"/>
      <c r="D954" s="90"/>
      <c r="E954" s="23"/>
      <c r="F954" s="305"/>
      <c r="G954" s="305"/>
      <c r="H954" s="305"/>
      <c r="I954" s="305"/>
      <c r="J954" s="305"/>
      <c r="K954" s="305"/>
      <c r="L954" s="305"/>
      <c r="M954" s="305"/>
      <c r="N954" s="305"/>
      <c r="O954" s="305"/>
      <c r="P954" s="305"/>
      <c r="Q954" s="305"/>
      <c r="R954" s="305"/>
      <c r="S954" s="305"/>
      <c r="T954" s="305"/>
      <c r="U954" s="305"/>
      <c r="V954" s="305"/>
      <c r="W954" s="305"/>
      <c r="X954" s="305"/>
      <c r="Y954" s="305"/>
      <c r="Z954" s="305"/>
      <c r="AA954" s="305"/>
      <c r="AB954" s="305"/>
      <c r="AC954" s="305"/>
      <c r="AD954" s="305"/>
      <c r="AE954" s="305"/>
      <c r="AF954" s="305"/>
      <c r="AG954" s="305"/>
      <c r="AH954" s="305"/>
      <c r="AI954" s="305"/>
    </row>
    <row r="955" spans="1:35" s="24" customFormat="1" ht="15">
      <c r="A955" s="120"/>
      <c r="B955" s="111"/>
      <c r="C955" s="90"/>
      <c r="D955" s="90"/>
      <c r="E955" s="23"/>
      <c r="F955" s="305"/>
      <c r="G955" s="305"/>
      <c r="H955" s="305"/>
      <c r="I955" s="305"/>
      <c r="J955" s="305"/>
      <c r="K955" s="305"/>
      <c r="L955" s="305"/>
      <c r="M955" s="305"/>
      <c r="N955" s="305"/>
      <c r="O955" s="305"/>
      <c r="P955" s="305"/>
      <c r="Q955" s="305"/>
      <c r="R955" s="305"/>
      <c r="S955" s="305"/>
      <c r="T955" s="305"/>
      <c r="U955" s="305"/>
      <c r="V955" s="305"/>
      <c r="W955" s="305"/>
      <c r="X955" s="305"/>
      <c r="Y955" s="305"/>
      <c r="Z955" s="305"/>
      <c r="AA955" s="305"/>
      <c r="AB955" s="305"/>
      <c r="AC955" s="305"/>
      <c r="AD955" s="305"/>
      <c r="AE955" s="305"/>
      <c r="AF955" s="305"/>
      <c r="AG955" s="305"/>
      <c r="AH955" s="305"/>
      <c r="AI955" s="305"/>
    </row>
    <row r="956" spans="1:35" s="24" customFormat="1" ht="15">
      <c r="A956" s="120"/>
      <c r="B956" s="111"/>
      <c r="C956" s="90"/>
      <c r="D956" s="90"/>
      <c r="E956" s="23"/>
      <c r="F956" s="305"/>
      <c r="G956" s="305"/>
      <c r="H956" s="305"/>
      <c r="I956" s="305"/>
      <c r="J956" s="305"/>
      <c r="K956" s="305"/>
      <c r="L956" s="305"/>
      <c r="M956" s="305"/>
      <c r="N956" s="305"/>
      <c r="O956" s="305"/>
      <c r="P956" s="305"/>
      <c r="Q956" s="305"/>
      <c r="R956" s="305"/>
      <c r="S956" s="305"/>
      <c r="T956" s="305"/>
      <c r="U956" s="305"/>
      <c r="V956" s="305"/>
      <c r="W956" s="305"/>
      <c r="X956" s="305"/>
      <c r="Y956" s="305"/>
      <c r="Z956" s="305"/>
      <c r="AA956" s="305"/>
      <c r="AB956" s="305"/>
      <c r="AC956" s="305"/>
      <c r="AD956" s="305"/>
      <c r="AE956" s="305"/>
      <c r="AF956" s="305"/>
      <c r="AG956" s="305"/>
      <c r="AH956" s="305"/>
      <c r="AI956" s="305"/>
    </row>
    <row r="957" spans="1:35" s="24" customFormat="1" ht="15">
      <c r="A957" s="120"/>
      <c r="B957" s="111"/>
      <c r="C957" s="90"/>
      <c r="D957" s="90"/>
      <c r="E957" s="23"/>
      <c r="F957" s="305"/>
      <c r="G957" s="305"/>
      <c r="H957" s="305"/>
      <c r="I957" s="305"/>
      <c r="J957" s="305"/>
      <c r="K957" s="305"/>
      <c r="L957" s="305"/>
      <c r="M957" s="305"/>
      <c r="N957" s="305"/>
      <c r="O957" s="305"/>
      <c r="P957" s="305"/>
      <c r="Q957" s="305"/>
      <c r="R957" s="305"/>
      <c r="S957" s="305"/>
      <c r="T957" s="305"/>
      <c r="U957" s="305"/>
      <c r="V957" s="305"/>
      <c r="W957" s="305"/>
      <c r="X957" s="305"/>
      <c r="Y957" s="305"/>
      <c r="Z957" s="305"/>
      <c r="AA957" s="305"/>
      <c r="AB957" s="305"/>
      <c r="AC957" s="305"/>
      <c r="AD957" s="305"/>
      <c r="AE957" s="305"/>
      <c r="AF957" s="305"/>
      <c r="AG957" s="305"/>
      <c r="AH957" s="305"/>
      <c r="AI957" s="305"/>
    </row>
    <row r="958" spans="1:35" s="24" customFormat="1" ht="15">
      <c r="A958" s="120"/>
      <c r="B958" s="111"/>
      <c r="C958" s="90"/>
      <c r="D958" s="90"/>
      <c r="E958" s="23"/>
      <c r="F958" s="305"/>
      <c r="G958" s="305"/>
      <c r="H958" s="305"/>
      <c r="I958" s="305"/>
      <c r="J958" s="305"/>
      <c r="K958" s="305"/>
      <c r="L958" s="305"/>
      <c r="M958" s="305"/>
      <c r="N958" s="305"/>
      <c r="O958" s="305"/>
      <c r="P958" s="305"/>
      <c r="Q958" s="305"/>
      <c r="R958" s="305"/>
      <c r="S958" s="305"/>
      <c r="T958" s="305"/>
      <c r="U958" s="305"/>
      <c r="V958" s="305"/>
      <c r="W958" s="305"/>
      <c r="X958" s="305"/>
      <c r="Y958" s="305"/>
      <c r="Z958" s="305"/>
      <c r="AA958" s="305"/>
      <c r="AB958" s="305"/>
      <c r="AC958" s="305"/>
      <c r="AD958" s="305"/>
      <c r="AE958" s="305"/>
      <c r="AF958" s="305"/>
      <c r="AG958" s="305"/>
      <c r="AH958" s="305"/>
      <c r="AI958" s="305"/>
    </row>
    <row r="959" spans="1:35" s="24" customFormat="1" ht="15">
      <c r="A959" s="120"/>
      <c r="B959" s="111"/>
      <c r="C959" s="90"/>
      <c r="D959" s="90"/>
      <c r="E959" s="23"/>
      <c r="F959" s="305"/>
      <c r="G959" s="305"/>
      <c r="H959" s="305"/>
      <c r="I959" s="305"/>
      <c r="J959" s="305"/>
      <c r="K959" s="305"/>
      <c r="L959" s="305"/>
      <c r="M959" s="305"/>
      <c r="N959" s="305"/>
      <c r="O959" s="305"/>
      <c r="P959" s="305"/>
      <c r="Q959" s="305"/>
      <c r="R959" s="305"/>
      <c r="S959" s="305"/>
      <c r="T959" s="305"/>
      <c r="U959" s="305"/>
      <c r="V959" s="305"/>
      <c r="W959" s="305"/>
      <c r="X959" s="305"/>
      <c r="Y959" s="305"/>
      <c r="Z959" s="305"/>
      <c r="AA959" s="305"/>
      <c r="AB959" s="305"/>
      <c r="AC959" s="305"/>
      <c r="AD959" s="305"/>
      <c r="AE959" s="305"/>
      <c r="AF959" s="305"/>
      <c r="AG959" s="305"/>
      <c r="AH959" s="305"/>
      <c r="AI959" s="305"/>
    </row>
    <row r="960" spans="1:35" s="24" customFormat="1" ht="15">
      <c r="A960" s="120"/>
      <c r="B960" s="111"/>
      <c r="C960" s="90"/>
      <c r="D960" s="90"/>
      <c r="E960" s="23"/>
      <c r="F960" s="305"/>
      <c r="G960" s="305"/>
      <c r="H960" s="305"/>
      <c r="I960" s="305"/>
      <c r="J960" s="305"/>
      <c r="K960" s="305"/>
      <c r="L960" s="305"/>
      <c r="M960" s="305"/>
      <c r="N960" s="305"/>
      <c r="O960" s="305"/>
      <c r="P960" s="305"/>
      <c r="Q960" s="305"/>
      <c r="R960" s="305"/>
      <c r="S960" s="305"/>
      <c r="T960" s="305"/>
      <c r="U960" s="305"/>
      <c r="V960" s="305"/>
      <c r="W960" s="305"/>
      <c r="X960" s="305"/>
      <c r="Y960" s="305"/>
      <c r="Z960" s="305"/>
      <c r="AA960" s="305"/>
      <c r="AB960" s="305"/>
      <c r="AC960" s="305"/>
      <c r="AD960" s="305"/>
      <c r="AE960" s="305"/>
      <c r="AF960" s="305"/>
      <c r="AG960" s="305"/>
      <c r="AH960" s="305"/>
      <c r="AI960" s="305"/>
    </row>
    <row r="961" spans="1:35" s="24" customFormat="1" ht="15">
      <c r="A961" s="120"/>
      <c r="B961" s="111"/>
      <c r="C961" s="90"/>
      <c r="D961" s="90"/>
      <c r="E961" s="23"/>
      <c r="F961" s="305"/>
      <c r="G961" s="305"/>
      <c r="H961" s="305"/>
      <c r="I961" s="305"/>
      <c r="J961" s="305"/>
      <c r="K961" s="305"/>
      <c r="L961" s="305"/>
      <c r="M961" s="305"/>
      <c r="N961" s="305"/>
      <c r="O961" s="305"/>
      <c r="P961" s="305"/>
      <c r="Q961" s="305"/>
      <c r="R961" s="305"/>
      <c r="S961" s="305"/>
      <c r="T961" s="305"/>
      <c r="U961" s="305"/>
      <c r="V961" s="305"/>
      <c r="W961" s="305"/>
      <c r="X961" s="305"/>
      <c r="Y961" s="305"/>
      <c r="Z961" s="305"/>
      <c r="AA961" s="305"/>
      <c r="AB961" s="305"/>
      <c r="AC961" s="305"/>
      <c r="AD961" s="305"/>
      <c r="AE961" s="305"/>
      <c r="AF961" s="305"/>
      <c r="AG961" s="305"/>
      <c r="AH961" s="305"/>
      <c r="AI961" s="305"/>
    </row>
    <row r="962" spans="1:35" s="24" customFormat="1" ht="15">
      <c r="A962" s="120"/>
      <c r="B962" s="111"/>
      <c r="C962" s="90"/>
      <c r="D962" s="90"/>
      <c r="E962" s="23"/>
      <c r="F962" s="305"/>
      <c r="G962" s="305"/>
      <c r="H962" s="305"/>
      <c r="I962" s="305"/>
      <c r="J962" s="305"/>
      <c r="K962" s="305"/>
      <c r="L962" s="305"/>
      <c r="M962" s="305"/>
      <c r="N962" s="305"/>
      <c r="O962" s="305"/>
      <c r="P962" s="305"/>
      <c r="Q962" s="305"/>
      <c r="R962" s="305"/>
      <c r="S962" s="305"/>
      <c r="T962" s="305"/>
      <c r="U962" s="305"/>
      <c r="V962" s="305"/>
      <c r="W962" s="305"/>
      <c r="X962" s="305"/>
      <c r="Y962" s="305"/>
      <c r="Z962" s="305"/>
      <c r="AA962" s="305"/>
      <c r="AB962" s="305"/>
      <c r="AC962" s="305"/>
      <c r="AD962" s="305"/>
      <c r="AE962" s="305"/>
      <c r="AF962" s="305"/>
      <c r="AG962" s="305"/>
      <c r="AH962" s="305"/>
      <c r="AI962" s="305"/>
    </row>
    <row r="963" spans="1:35" s="24" customFormat="1" ht="15">
      <c r="A963" s="120"/>
      <c r="B963" s="111"/>
      <c r="C963" s="90"/>
      <c r="D963" s="90"/>
      <c r="E963" s="23"/>
      <c r="F963" s="305"/>
      <c r="G963" s="305"/>
      <c r="H963" s="305"/>
      <c r="I963" s="305"/>
      <c r="J963" s="305"/>
      <c r="K963" s="305"/>
      <c r="L963" s="305"/>
      <c r="M963" s="305"/>
      <c r="N963" s="305"/>
      <c r="O963" s="305"/>
      <c r="P963" s="305"/>
      <c r="Q963" s="305"/>
      <c r="R963" s="305"/>
      <c r="S963" s="305"/>
      <c r="T963" s="305"/>
      <c r="U963" s="305"/>
      <c r="V963" s="305"/>
      <c r="W963" s="305"/>
      <c r="X963" s="305"/>
      <c r="Y963" s="305"/>
      <c r="Z963" s="305"/>
      <c r="AA963" s="305"/>
      <c r="AB963" s="305"/>
      <c r="AC963" s="305"/>
      <c r="AD963" s="305"/>
      <c r="AE963" s="305"/>
      <c r="AF963" s="305"/>
      <c r="AG963" s="305"/>
      <c r="AH963" s="305"/>
      <c r="AI963" s="305"/>
    </row>
    <row r="964" spans="1:35" s="24" customFormat="1" ht="15">
      <c r="A964" s="120"/>
      <c r="B964" s="111"/>
      <c r="C964" s="90"/>
      <c r="D964" s="90"/>
      <c r="E964" s="23"/>
      <c r="F964" s="305"/>
      <c r="G964" s="305"/>
      <c r="H964" s="305"/>
      <c r="I964" s="305"/>
      <c r="J964" s="305"/>
      <c r="K964" s="305"/>
      <c r="L964" s="305"/>
      <c r="M964" s="305"/>
      <c r="N964" s="305"/>
      <c r="O964" s="305"/>
      <c r="P964" s="305"/>
      <c r="Q964" s="305"/>
      <c r="R964" s="305"/>
      <c r="S964" s="305"/>
      <c r="T964" s="305"/>
      <c r="U964" s="305"/>
      <c r="V964" s="305"/>
      <c r="W964" s="305"/>
      <c r="X964" s="305"/>
      <c r="Y964" s="305"/>
      <c r="Z964" s="305"/>
      <c r="AA964" s="305"/>
      <c r="AB964" s="305"/>
      <c r="AC964" s="305"/>
      <c r="AD964" s="305"/>
      <c r="AE964" s="305"/>
      <c r="AF964" s="305"/>
      <c r="AG964" s="305"/>
      <c r="AH964" s="305"/>
      <c r="AI964" s="305"/>
    </row>
    <row r="965" spans="1:35" s="24" customFormat="1" ht="15">
      <c r="A965" s="120"/>
      <c r="B965" s="111"/>
      <c r="C965" s="90"/>
      <c r="D965" s="90"/>
      <c r="E965" s="23"/>
      <c r="F965" s="305"/>
      <c r="G965" s="305"/>
      <c r="H965" s="305"/>
      <c r="I965" s="305"/>
      <c r="J965" s="305"/>
      <c r="K965" s="305"/>
      <c r="L965" s="305"/>
      <c r="M965" s="305"/>
      <c r="N965" s="305"/>
      <c r="O965" s="305"/>
      <c r="P965" s="305"/>
      <c r="Q965" s="305"/>
      <c r="R965" s="305"/>
      <c r="S965" s="305"/>
      <c r="T965" s="305"/>
      <c r="U965" s="305"/>
      <c r="V965" s="305"/>
      <c r="W965" s="305"/>
      <c r="X965" s="305"/>
      <c r="Y965" s="305"/>
      <c r="Z965" s="305"/>
      <c r="AA965" s="305"/>
      <c r="AB965" s="305"/>
      <c r="AC965" s="305"/>
      <c r="AD965" s="305"/>
      <c r="AE965" s="305"/>
      <c r="AF965" s="305"/>
      <c r="AG965" s="305"/>
      <c r="AH965" s="305"/>
      <c r="AI965" s="305"/>
    </row>
    <row r="966" spans="1:35" s="24" customFormat="1" ht="15">
      <c r="A966" s="120"/>
      <c r="B966" s="111"/>
      <c r="C966" s="90"/>
      <c r="D966" s="90"/>
      <c r="E966" s="23"/>
      <c r="F966" s="305"/>
      <c r="G966" s="305"/>
      <c r="H966" s="305"/>
      <c r="I966" s="305"/>
      <c r="J966" s="305"/>
      <c r="K966" s="305"/>
      <c r="L966" s="305"/>
      <c r="M966" s="305"/>
      <c r="N966" s="305"/>
      <c r="O966" s="305"/>
      <c r="P966" s="305"/>
      <c r="Q966" s="305"/>
      <c r="R966" s="305"/>
      <c r="S966" s="305"/>
      <c r="T966" s="305"/>
      <c r="U966" s="305"/>
      <c r="V966" s="305"/>
      <c r="W966" s="305"/>
      <c r="X966" s="305"/>
      <c r="Y966" s="305"/>
      <c r="Z966" s="305"/>
      <c r="AA966" s="305"/>
      <c r="AB966" s="305"/>
      <c r="AC966" s="305"/>
      <c r="AD966" s="305"/>
      <c r="AE966" s="305"/>
      <c r="AF966" s="305"/>
      <c r="AG966" s="305"/>
      <c r="AH966" s="305"/>
      <c r="AI966" s="305"/>
    </row>
    <row r="967" spans="1:35" s="24" customFormat="1" ht="15">
      <c r="A967" s="120"/>
      <c r="B967" s="111"/>
      <c r="C967" s="90"/>
      <c r="D967" s="90"/>
      <c r="E967" s="23"/>
      <c r="F967" s="305"/>
      <c r="G967" s="305"/>
      <c r="H967" s="305"/>
      <c r="I967" s="305"/>
      <c r="J967" s="305"/>
      <c r="K967" s="305"/>
      <c r="L967" s="305"/>
      <c r="M967" s="305"/>
      <c r="N967" s="305"/>
      <c r="O967" s="305"/>
      <c r="P967" s="305"/>
      <c r="Q967" s="305"/>
      <c r="R967" s="305"/>
      <c r="S967" s="305"/>
      <c r="T967" s="305"/>
      <c r="U967" s="305"/>
      <c r="V967" s="305"/>
      <c r="W967" s="305"/>
      <c r="X967" s="305"/>
      <c r="Y967" s="305"/>
      <c r="Z967" s="305"/>
      <c r="AA967" s="305"/>
      <c r="AB967" s="305"/>
      <c r="AC967" s="305"/>
      <c r="AD967" s="305"/>
      <c r="AE967" s="305"/>
      <c r="AF967" s="305"/>
      <c r="AG967" s="305"/>
      <c r="AH967" s="305"/>
      <c r="AI967" s="305"/>
    </row>
    <row r="968" spans="1:35" s="24" customFormat="1" ht="15">
      <c r="A968" s="120"/>
      <c r="B968" s="111"/>
      <c r="C968" s="90"/>
      <c r="D968" s="90"/>
      <c r="E968" s="23"/>
      <c r="F968" s="305"/>
      <c r="G968" s="305"/>
      <c r="H968" s="305"/>
      <c r="I968" s="305"/>
      <c r="J968" s="305"/>
      <c r="K968" s="305"/>
      <c r="L968" s="305"/>
      <c r="M968" s="305"/>
      <c r="N968" s="305"/>
      <c r="O968" s="305"/>
      <c r="P968" s="305"/>
      <c r="Q968" s="305"/>
      <c r="R968" s="305"/>
      <c r="S968" s="305"/>
      <c r="T968" s="305"/>
      <c r="U968" s="305"/>
      <c r="V968" s="305"/>
      <c r="W968" s="305"/>
      <c r="X968" s="305"/>
      <c r="Y968" s="305"/>
      <c r="Z968" s="305"/>
      <c r="AA968" s="305"/>
      <c r="AB968" s="305"/>
      <c r="AC968" s="305"/>
      <c r="AD968" s="305"/>
      <c r="AE968" s="305"/>
      <c r="AF968" s="305"/>
      <c r="AG968" s="305"/>
      <c r="AH968" s="305"/>
      <c r="AI968" s="305"/>
    </row>
    <row r="969" spans="1:35" s="24" customFormat="1" ht="15">
      <c r="A969" s="120"/>
      <c r="B969" s="111"/>
      <c r="C969" s="90"/>
      <c r="D969" s="90"/>
      <c r="E969" s="23"/>
      <c r="F969" s="305"/>
      <c r="G969" s="305"/>
      <c r="H969" s="305"/>
      <c r="I969" s="305"/>
      <c r="J969" s="305"/>
      <c r="K969" s="305"/>
      <c r="L969" s="305"/>
      <c r="M969" s="305"/>
      <c r="N969" s="305"/>
      <c r="O969" s="305"/>
      <c r="P969" s="305"/>
      <c r="Q969" s="305"/>
      <c r="R969" s="305"/>
      <c r="S969" s="305"/>
      <c r="T969" s="305"/>
      <c r="U969" s="305"/>
      <c r="V969" s="305"/>
      <c r="W969" s="305"/>
      <c r="X969" s="305"/>
      <c r="Y969" s="305"/>
      <c r="Z969" s="305"/>
      <c r="AA969" s="305"/>
      <c r="AB969" s="305"/>
      <c r="AC969" s="305"/>
      <c r="AD969" s="305"/>
      <c r="AE969" s="305"/>
      <c r="AF969" s="305"/>
      <c r="AG969" s="305"/>
      <c r="AH969" s="305"/>
      <c r="AI969" s="305"/>
    </row>
    <row r="970" spans="1:35" s="24" customFormat="1" ht="15">
      <c r="A970" s="120"/>
      <c r="B970" s="111"/>
      <c r="C970" s="90"/>
      <c r="D970" s="90"/>
      <c r="E970" s="23"/>
      <c r="F970" s="305"/>
      <c r="G970" s="305"/>
      <c r="H970" s="305"/>
      <c r="I970" s="305"/>
      <c r="J970" s="305"/>
      <c r="K970" s="305"/>
      <c r="L970" s="305"/>
      <c r="M970" s="305"/>
      <c r="N970" s="305"/>
      <c r="O970" s="305"/>
      <c r="P970" s="305"/>
      <c r="Q970" s="305"/>
      <c r="R970" s="305"/>
      <c r="S970" s="305"/>
      <c r="T970" s="305"/>
      <c r="U970" s="305"/>
      <c r="V970" s="305"/>
      <c r="W970" s="305"/>
      <c r="X970" s="305"/>
      <c r="Y970" s="305"/>
      <c r="Z970" s="305"/>
      <c r="AA970" s="305"/>
      <c r="AB970" s="305"/>
      <c r="AC970" s="305"/>
      <c r="AD970" s="305"/>
      <c r="AE970" s="305"/>
      <c r="AF970" s="305"/>
      <c r="AG970" s="305"/>
      <c r="AH970" s="305"/>
      <c r="AI970" s="305"/>
    </row>
    <row r="971" spans="1:35" s="24" customFormat="1" ht="15">
      <c r="A971" s="120"/>
      <c r="B971" s="111"/>
      <c r="C971" s="90"/>
      <c r="D971" s="90"/>
      <c r="E971" s="23"/>
      <c r="F971" s="305"/>
      <c r="G971" s="305"/>
      <c r="H971" s="305"/>
      <c r="I971" s="305"/>
      <c r="J971" s="305"/>
      <c r="K971" s="305"/>
      <c r="L971" s="305"/>
      <c r="M971" s="305"/>
      <c r="N971" s="305"/>
      <c r="O971" s="305"/>
      <c r="P971" s="305"/>
      <c r="Q971" s="305"/>
      <c r="R971" s="305"/>
      <c r="S971" s="305"/>
      <c r="T971" s="305"/>
      <c r="U971" s="305"/>
      <c r="V971" s="305"/>
      <c r="W971" s="305"/>
      <c r="X971" s="305"/>
      <c r="Y971" s="305"/>
      <c r="Z971" s="305"/>
      <c r="AA971" s="305"/>
      <c r="AB971" s="305"/>
      <c r="AC971" s="305"/>
      <c r="AD971" s="305"/>
      <c r="AE971" s="305"/>
      <c r="AF971" s="305"/>
      <c r="AG971" s="305"/>
      <c r="AH971" s="305"/>
      <c r="AI971" s="305"/>
    </row>
    <row r="972" spans="1:35" s="24" customFormat="1" ht="15">
      <c r="A972" s="120"/>
      <c r="B972" s="111"/>
      <c r="C972" s="90"/>
      <c r="D972" s="90"/>
      <c r="E972" s="23"/>
      <c r="F972" s="305"/>
      <c r="G972" s="305"/>
      <c r="H972" s="305"/>
      <c r="I972" s="305"/>
      <c r="J972" s="305"/>
      <c r="K972" s="305"/>
      <c r="L972" s="305"/>
      <c r="M972" s="305"/>
      <c r="N972" s="305"/>
      <c r="O972" s="305"/>
      <c r="P972" s="305"/>
      <c r="Q972" s="305"/>
      <c r="R972" s="305"/>
      <c r="S972" s="305"/>
      <c r="T972" s="305"/>
      <c r="U972" s="305"/>
      <c r="V972" s="305"/>
      <c r="W972" s="305"/>
      <c r="X972" s="305"/>
      <c r="Y972" s="305"/>
      <c r="Z972" s="305"/>
      <c r="AA972" s="305"/>
      <c r="AB972" s="305"/>
      <c r="AC972" s="305"/>
      <c r="AD972" s="305"/>
      <c r="AE972" s="305"/>
      <c r="AF972" s="305"/>
      <c r="AG972" s="305"/>
      <c r="AH972" s="305"/>
      <c r="AI972" s="305"/>
    </row>
    <row r="973" spans="1:35" s="24" customFormat="1" ht="15">
      <c r="A973" s="120"/>
      <c r="B973" s="111"/>
      <c r="C973" s="90"/>
      <c r="D973" s="90"/>
      <c r="E973" s="23"/>
      <c r="F973" s="305"/>
      <c r="G973" s="305"/>
      <c r="H973" s="305"/>
      <c r="I973" s="305"/>
      <c r="J973" s="305"/>
      <c r="K973" s="305"/>
      <c r="L973" s="305"/>
      <c r="M973" s="305"/>
      <c r="N973" s="305"/>
      <c r="O973" s="305"/>
      <c r="P973" s="305"/>
      <c r="Q973" s="305"/>
      <c r="R973" s="305"/>
      <c r="S973" s="305"/>
      <c r="T973" s="305"/>
      <c r="U973" s="305"/>
      <c r="V973" s="305"/>
      <c r="W973" s="305"/>
      <c r="X973" s="305"/>
      <c r="Y973" s="305"/>
      <c r="Z973" s="305"/>
      <c r="AA973" s="305"/>
      <c r="AB973" s="305"/>
      <c r="AC973" s="305"/>
      <c r="AD973" s="305"/>
      <c r="AE973" s="305"/>
      <c r="AF973" s="305"/>
      <c r="AG973" s="305"/>
      <c r="AH973" s="305"/>
      <c r="AI973" s="305"/>
    </row>
    <row r="974" spans="1:35" s="24" customFormat="1" ht="15">
      <c r="A974" s="120"/>
      <c r="B974" s="111"/>
      <c r="C974" s="90"/>
      <c r="D974" s="90"/>
      <c r="E974" s="23"/>
      <c r="F974" s="305"/>
      <c r="G974" s="305"/>
      <c r="H974" s="305"/>
      <c r="I974" s="305"/>
      <c r="J974" s="305"/>
      <c r="K974" s="305"/>
      <c r="L974" s="305"/>
      <c r="M974" s="305"/>
      <c r="N974" s="305"/>
      <c r="O974" s="305"/>
      <c r="P974" s="305"/>
      <c r="Q974" s="305"/>
      <c r="R974" s="305"/>
      <c r="S974" s="305"/>
      <c r="T974" s="305"/>
      <c r="U974" s="305"/>
      <c r="V974" s="305"/>
      <c r="W974" s="305"/>
      <c r="X974" s="305"/>
      <c r="Y974" s="305"/>
      <c r="Z974" s="305"/>
      <c r="AA974" s="305"/>
      <c r="AB974" s="305"/>
      <c r="AC974" s="305"/>
      <c r="AD974" s="305"/>
      <c r="AE974" s="305"/>
      <c r="AF974" s="305"/>
      <c r="AG974" s="305"/>
      <c r="AH974" s="305"/>
      <c r="AI974" s="305"/>
    </row>
    <row r="975" spans="1:35" s="24" customFormat="1" ht="15">
      <c r="A975" s="120"/>
      <c r="B975" s="111"/>
      <c r="C975" s="90"/>
      <c r="D975" s="90"/>
      <c r="E975" s="23"/>
      <c r="F975" s="305"/>
      <c r="G975" s="305"/>
      <c r="H975" s="305"/>
      <c r="I975" s="305"/>
      <c r="J975" s="305"/>
      <c r="K975" s="305"/>
      <c r="L975" s="305"/>
      <c r="M975" s="305"/>
      <c r="N975" s="305"/>
      <c r="O975" s="305"/>
      <c r="P975" s="305"/>
      <c r="Q975" s="305"/>
      <c r="R975" s="305"/>
      <c r="S975" s="305"/>
      <c r="T975" s="305"/>
      <c r="U975" s="305"/>
      <c r="V975" s="305"/>
      <c r="W975" s="305"/>
      <c r="X975" s="305"/>
      <c r="Y975" s="305"/>
      <c r="Z975" s="305"/>
      <c r="AA975" s="305"/>
      <c r="AB975" s="305"/>
      <c r="AC975" s="305"/>
      <c r="AD975" s="305"/>
      <c r="AE975" s="305"/>
      <c r="AF975" s="305"/>
      <c r="AG975" s="305"/>
      <c r="AH975" s="305"/>
      <c r="AI975" s="305"/>
    </row>
    <row r="976" spans="1:35" s="24" customFormat="1" ht="15">
      <c r="A976" s="120"/>
      <c r="B976" s="111"/>
      <c r="C976" s="90"/>
      <c r="D976" s="90"/>
      <c r="E976" s="23"/>
      <c r="F976" s="305"/>
      <c r="G976" s="305"/>
      <c r="H976" s="305"/>
      <c r="I976" s="305"/>
      <c r="J976" s="305"/>
      <c r="K976" s="305"/>
      <c r="L976" s="305"/>
      <c r="M976" s="305"/>
      <c r="N976" s="305"/>
      <c r="O976" s="305"/>
      <c r="P976" s="305"/>
      <c r="Q976" s="305"/>
      <c r="R976" s="305"/>
      <c r="S976" s="305"/>
      <c r="T976" s="305"/>
      <c r="U976" s="305"/>
      <c r="V976" s="305"/>
      <c r="W976" s="305"/>
      <c r="X976" s="305"/>
      <c r="Y976" s="305"/>
      <c r="Z976" s="305"/>
      <c r="AA976" s="305"/>
      <c r="AB976" s="305"/>
      <c r="AC976" s="305"/>
      <c r="AD976" s="305"/>
      <c r="AE976" s="305"/>
      <c r="AF976" s="305"/>
      <c r="AG976" s="305"/>
      <c r="AH976" s="305"/>
      <c r="AI976" s="305"/>
    </row>
    <row r="977" spans="1:35" s="24" customFormat="1" ht="15">
      <c r="A977" s="120"/>
      <c r="B977" s="111"/>
      <c r="C977" s="90"/>
      <c r="D977" s="90"/>
      <c r="E977" s="23"/>
      <c r="F977" s="305"/>
      <c r="G977" s="305"/>
      <c r="H977" s="305"/>
      <c r="I977" s="305"/>
      <c r="J977" s="305"/>
      <c r="K977" s="305"/>
      <c r="L977" s="305"/>
      <c r="M977" s="305"/>
      <c r="N977" s="305"/>
      <c r="O977" s="305"/>
      <c r="P977" s="305"/>
      <c r="Q977" s="305"/>
      <c r="R977" s="305"/>
      <c r="S977" s="305"/>
      <c r="T977" s="305"/>
      <c r="U977" s="305"/>
      <c r="V977" s="305"/>
      <c r="W977" s="305"/>
      <c r="X977" s="305"/>
      <c r="Y977" s="305"/>
      <c r="Z977" s="305"/>
      <c r="AA977" s="305"/>
      <c r="AB977" s="305"/>
      <c r="AC977" s="305"/>
      <c r="AD977" s="305"/>
      <c r="AE977" s="305"/>
      <c r="AF977" s="305"/>
      <c r="AG977" s="305"/>
      <c r="AH977" s="305"/>
      <c r="AI977" s="305"/>
    </row>
    <row r="978" spans="1:35" s="24" customFormat="1" ht="15">
      <c r="A978" s="120"/>
      <c r="B978" s="111"/>
      <c r="C978" s="90"/>
      <c r="D978" s="90"/>
      <c r="E978" s="23"/>
      <c r="F978" s="305"/>
      <c r="G978" s="305"/>
      <c r="H978" s="305"/>
      <c r="I978" s="305"/>
      <c r="J978" s="305"/>
      <c r="K978" s="305"/>
      <c r="L978" s="305"/>
      <c r="M978" s="305"/>
      <c r="N978" s="305"/>
      <c r="O978" s="305"/>
      <c r="P978" s="305"/>
      <c r="Q978" s="305"/>
      <c r="R978" s="305"/>
      <c r="S978" s="305"/>
      <c r="T978" s="305"/>
      <c r="U978" s="305"/>
      <c r="V978" s="305"/>
      <c r="W978" s="305"/>
      <c r="X978" s="305"/>
      <c r="Y978" s="305"/>
      <c r="Z978" s="305"/>
      <c r="AA978" s="305"/>
      <c r="AB978" s="305"/>
      <c r="AC978" s="305"/>
      <c r="AD978" s="305"/>
      <c r="AE978" s="305"/>
      <c r="AF978" s="305"/>
      <c r="AG978" s="305"/>
      <c r="AH978" s="305"/>
      <c r="AI978" s="305"/>
    </row>
    <row r="979" spans="1:35" s="24" customFormat="1" ht="15">
      <c r="A979" s="120"/>
      <c r="B979" s="111"/>
      <c r="C979" s="90"/>
      <c r="D979" s="90"/>
      <c r="E979" s="23"/>
      <c r="F979" s="305"/>
      <c r="G979" s="305"/>
      <c r="H979" s="305"/>
      <c r="I979" s="305"/>
      <c r="J979" s="305"/>
      <c r="K979" s="305"/>
      <c r="L979" s="305"/>
      <c r="M979" s="305"/>
      <c r="N979" s="305"/>
      <c r="O979" s="305"/>
      <c r="P979" s="305"/>
      <c r="Q979" s="305"/>
      <c r="R979" s="305"/>
      <c r="S979" s="305"/>
      <c r="T979" s="305"/>
      <c r="U979" s="305"/>
      <c r="V979" s="305"/>
      <c r="W979" s="305"/>
      <c r="X979" s="305"/>
      <c r="Y979" s="305"/>
      <c r="Z979" s="305"/>
      <c r="AA979" s="305"/>
      <c r="AB979" s="305"/>
      <c r="AC979" s="305"/>
      <c r="AD979" s="305"/>
      <c r="AE979" s="305"/>
      <c r="AF979" s="305"/>
      <c r="AG979" s="305"/>
      <c r="AH979" s="305"/>
      <c r="AI979" s="305"/>
    </row>
    <row r="980" spans="1:35" s="24" customFormat="1" ht="15">
      <c r="A980" s="120"/>
      <c r="B980" s="111"/>
      <c r="C980" s="90"/>
      <c r="D980" s="90"/>
      <c r="E980" s="23"/>
      <c r="F980" s="305"/>
      <c r="G980" s="305"/>
      <c r="H980" s="305"/>
      <c r="I980" s="305"/>
      <c r="J980" s="305"/>
      <c r="K980" s="305"/>
      <c r="L980" s="305"/>
      <c r="M980" s="305"/>
      <c r="N980" s="305"/>
      <c r="O980" s="305"/>
      <c r="P980" s="305"/>
      <c r="Q980" s="305"/>
      <c r="R980" s="305"/>
      <c r="S980" s="305"/>
      <c r="T980" s="305"/>
      <c r="U980" s="305"/>
      <c r="V980" s="305"/>
      <c r="W980" s="305"/>
      <c r="X980" s="305"/>
      <c r="Y980" s="305"/>
      <c r="Z980" s="305"/>
      <c r="AA980" s="305"/>
      <c r="AB980" s="305"/>
      <c r="AC980" s="305"/>
      <c r="AD980" s="305"/>
      <c r="AE980" s="305"/>
      <c r="AF980" s="305"/>
      <c r="AG980" s="305"/>
      <c r="AH980" s="305"/>
      <c r="AI980" s="305"/>
    </row>
    <row r="981" spans="1:35" s="24" customFormat="1" ht="15">
      <c r="A981" s="120"/>
      <c r="B981" s="111"/>
      <c r="C981" s="90"/>
      <c r="D981" s="90"/>
      <c r="E981" s="23"/>
      <c r="F981" s="305"/>
      <c r="G981" s="305"/>
      <c r="H981" s="305"/>
      <c r="I981" s="305"/>
      <c r="J981" s="305"/>
      <c r="K981" s="305"/>
      <c r="L981" s="305"/>
      <c r="M981" s="305"/>
      <c r="N981" s="305"/>
      <c r="O981" s="305"/>
      <c r="P981" s="305"/>
      <c r="Q981" s="305"/>
      <c r="R981" s="305"/>
      <c r="S981" s="305"/>
      <c r="T981" s="305"/>
      <c r="U981" s="305"/>
      <c r="V981" s="305"/>
      <c r="W981" s="305"/>
      <c r="X981" s="305"/>
      <c r="Y981" s="305"/>
      <c r="Z981" s="305"/>
      <c r="AA981" s="305"/>
      <c r="AB981" s="305"/>
      <c r="AC981" s="305"/>
      <c r="AD981" s="305"/>
      <c r="AE981" s="305"/>
      <c r="AF981" s="305"/>
      <c r="AG981" s="305"/>
      <c r="AH981" s="305"/>
      <c r="AI981" s="305"/>
    </row>
    <row r="982" spans="1:35" s="24" customFormat="1" ht="15">
      <c r="A982" s="120"/>
      <c r="B982" s="111"/>
      <c r="C982" s="90"/>
      <c r="D982" s="90"/>
      <c r="E982" s="23"/>
      <c r="F982" s="305"/>
      <c r="G982" s="305"/>
      <c r="H982" s="305"/>
      <c r="I982" s="305"/>
      <c r="J982" s="305"/>
      <c r="K982" s="305"/>
      <c r="L982" s="305"/>
      <c r="M982" s="305"/>
      <c r="N982" s="305"/>
      <c r="O982" s="305"/>
      <c r="P982" s="305"/>
      <c r="Q982" s="305"/>
      <c r="R982" s="305"/>
      <c r="S982" s="305"/>
      <c r="T982" s="305"/>
      <c r="U982" s="305"/>
      <c r="V982" s="305"/>
      <c r="W982" s="305"/>
      <c r="X982" s="305"/>
      <c r="Y982" s="305"/>
      <c r="Z982" s="305"/>
      <c r="AA982" s="305"/>
      <c r="AB982" s="305"/>
      <c r="AC982" s="305"/>
      <c r="AD982" s="305"/>
      <c r="AE982" s="305"/>
      <c r="AF982" s="305"/>
      <c r="AG982" s="305"/>
      <c r="AH982" s="305"/>
      <c r="AI982" s="305"/>
    </row>
    <row r="983" spans="1:35" s="24" customFormat="1" ht="15">
      <c r="A983" s="120"/>
      <c r="B983" s="111"/>
      <c r="C983" s="90"/>
      <c r="D983" s="90"/>
      <c r="E983" s="23"/>
      <c r="F983" s="305"/>
      <c r="G983" s="305"/>
      <c r="H983" s="305"/>
      <c r="I983" s="305"/>
      <c r="J983" s="305"/>
      <c r="K983" s="305"/>
      <c r="L983" s="305"/>
      <c r="M983" s="305"/>
      <c r="N983" s="305"/>
      <c r="O983" s="305"/>
      <c r="P983" s="305"/>
      <c r="Q983" s="305"/>
      <c r="R983" s="305"/>
      <c r="S983" s="305"/>
      <c r="T983" s="305"/>
      <c r="U983" s="305"/>
      <c r="V983" s="305"/>
      <c r="W983" s="305"/>
      <c r="X983" s="305"/>
      <c r="Y983" s="305"/>
      <c r="Z983" s="305"/>
      <c r="AA983" s="305"/>
      <c r="AB983" s="305"/>
      <c r="AC983" s="305"/>
      <c r="AD983" s="305"/>
      <c r="AE983" s="305"/>
      <c r="AF983" s="305"/>
      <c r="AG983" s="305"/>
      <c r="AH983" s="305"/>
      <c r="AI983" s="305"/>
    </row>
    <row r="984" spans="1:35" s="24" customFormat="1" ht="15">
      <c r="A984" s="120"/>
      <c r="B984" s="111"/>
      <c r="C984" s="90"/>
      <c r="D984" s="90"/>
      <c r="E984" s="23"/>
      <c r="F984" s="305"/>
      <c r="G984" s="305"/>
      <c r="H984" s="305"/>
      <c r="I984" s="305"/>
      <c r="J984" s="305"/>
      <c r="K984" s="305"/>
      <c r="L984" s="305"/>
      <c r="M984" s="305"/>
      <c r="N984" s="305"/>
      <c r="O984" s="305"/>
      <c r="P984" s="305"/>
      <c r="Q984" s="305"/>
      <c r="R984" s="305"/>
      <c r="S984" s="305"/>
      <c r="T984" s="305"/>
      <c r="U984" s="305"/>
      <c r="V984" s="305"/>
      <c r="W984" s="305"/>
      <c r="X984" s="305"/>
      <c r="Y984" s="305"/>
      <c r="Z984" s="305"/>
      <c r="AA984" s="305"/>
      <c r="AB984" s="305"/>
      <c r="AC984" s="305"/>
      <c r="AD984" s="305"/>
      <c r="AE984" s="305"/>
      <c r="AF984" s="305"/>
      <c r="AG984" s="305"/>
      <c r="AH984" s="305"/>
      <c r="AI984" s="305"/>
    </row>
    <row r="985" spans="1:35" s="24" customFormat="1" ht="15">
      <c r="A985" s="120"/>
      <c r="B985" s="111"/>
      <c r="C985" s="90"/>
      <c r="D985" s="90"/>
      <c r="E985" s="23"/>
      <c r="F985" s="305"/>
      <c r="G985" s="305"/>
      <c r="H985" s="305"/>
      <c r="I985" s="305"/>
      <c r="J985" s="305"/>
      <c r="K985" s="305"/>
      <c r="L985" s="305"/>
      <c r="M985" s="305"/>
      <c r="N985" s="305"/>
      <c r="O985" s="305"/>
      <c r="P985" s="305"/>
      <c r="Q985" s="305"/>
      <c r="R985" s="305"/>
      <c r="S985" s="305"/>
      <c r="T985" s="305"/>
      <c r="U985" s="305"/>
      <c r="V985" s="305"/>
      <c r="W985" s="305"/>
      <c r="X985" s="305"/>
      <c r="Y985" s="305"/>
      <c r="Z985" s="305"/>
      <c r="AA985" s="305"/>
      <c r="AB985" s="305"/>
      <c r="AC985" s="305"/>
      <c r="AD985" s="305"/>
      <c r="AE985" s="305"/>
      <c r="AF985" s="305"/>
      <c r="AG985" s="305"/>
      <c r="AH985" s="305"/>
      <c r="AI985" s="305"/>
    </row>
    <row r="986" spans="1:35" s="24" customFormat="1" ht="15">
      <c r="A986" s="120"/>
      <c r="B986" s="111"/>
      <c r="C986" s="90"/>
      <c r="D986" s="90"/>
      <c r="E986" s="23"/>
      <c r="F986" s="305"/>
      <c r="G986" s="305"/>
      <c r="H986" s="305"/>
      <c r="I986" s="305"/>
      <c r="J986" s="305"/>
      <c r="K986" s="305"/>
      <c r="L986" s="305"/>
      <c r="M986" s="305"/>
      <c r="N986" s="305"/>
      <c r="O986" s="305"/>
      <c r="P986" s="305"/>
      <c r="Q986" s="305"/>
      <c r="R986" s="305"/>
      <c r="S986" s="305"/>
      <c r="T986" s="305"/>
      <c r="U986" s="305"/>
      <c r="V986" s="305"/>
      <c r="W986" s="305"/>
      <c r="X986" s="305"/>
      <c r="Y986" s="305"/>
      <c r="Z986" s="305"/>
      <c r="AA986" s="305"/>
      <c r="AB986" s="305"/>
      <c r="AC986" s="305"/>
      <c r="AD986" s="305"/>
      <c r="AE986" s="305"/>
      <c r="AF986" s="305"/>
      <c r="AG986" s="305"/>
      <c r="AH986" s="305"/>
      <c r="AI986" s="305"/>
    </row>
    <row r="987" spans="1:35" s="24" customFormat="1" ht="15">
      <c r="A987" s="120"/>
      <c r="B987" s="111"/>
      <c r="C987" s="90"/>
      <c r="D987" s="90"/>
      <c r="E987" s="23"/>
      <c r="F987" s="305"/>
      <c r="G987" s="305"/>
      <c r="H987" s="305"/>
      <c r="I987" s="305"/>
      <c r="J987" s="305"/>
      <c r="K987" s="305"/>
      <c r="L987" s="305"/>
      <c r="M987" s="305"/>
      <c r="N987" s="305"/>
      <c r="O987" s="305"/>
      <c r="P987" s="305"/>
      <c r="Q987" s="305"/>
      <c r="R987" s="305"/>
      <c r="S987" s="305"/>
      <c r="T987" s="305"/>
      <c r="U987" s="305"/>
      <c r="V987" s="305"/>
      <c r="W987" s="305"/>
      <c r="X987" s="305"/>
      <c r="Y987" s="305"/>
      <c r="Z987" s="305"/>
      <c r="AA987" s="305"/>
      <c r="AB987" s="305"/>
      <c r="AC987" s="305"/>
      <c r="AD987" s="305"/>
      <c r="AE987" s="305"/>
      <c r="AF987" s="305"/>
      <c r="AG987" s="305"/>
      <c r="AH987" s="305"/>
      <c r="AI987" s="305"/>
    </row>
    <row r="988" spans="1:35" s="24" customFormat="1" ht="15">
      <c r="A988" s="120"/>
      <c r="B988" s="111"/>
      <c r="C988" s="90"/>
      <c r="D988" s="90"/>
      <c r="E988" s="23"/>
      <c r="F988" s="305"/>
      <c r="G988" s="305"/>
      <c r="H988" s="305"/>
      <c r="I988" s="305"/>
      <c r="J988" s="305"/>
      <c r="K988" s="305"/>
      <c r="L988" s="305"/>
      <c r="M988" s="305"/>
      <c r="N988" s="305"/>
      <c r="O988" s="305"/>
      <c r="P988" s="305"/>
      <c r="Q988" s="305"/>
      <c r="R988" s="305"/>
      <c r="S988" s="305"/>
      <c r="T988" s="305"/>
      <c r="U988" s="305"/>
      <c r="V988" s="305"/>
      <c r="W988" s="305"/>
      <c r="X988" s="305"/>
      <c r="Y988" s="305"/>
      <c r="Z988" s="305"/>
      <c r="AA988" s="305"/>
      <c r="AB988" s="305"/>
      <c r="AC988" s="305"/>
      <c r="AD988" s="305"/>
      <c r="AE988" s="305"/>
      <c r="AF988" s="305"/>
      <c r="AG988" s="305"/>
      <c r="AH988" s="305"/>
      <c r="AI988" s="305"/>
    </row>
    <row r="989" spans="1:35" s="24" customFormat="1" ht="15">
      <c r="A989" s="120"/>
      <c r="B989" s="111"/>
      <c r="C989" s="90"/>
      <c r="D989" s="90"/>
      <c r="E989" s="23"/>
      <c r="F989" s="305"/>
      <c r="G989" s="305"/>
      <c r="H989" s="305"/>
      <c r="I989" s="305"/>
      <c r="J989" s="305"/>
      <c r="K989" s="305"/>
      <c r="L989" s="305"/>
      <c r="M989" s="305"/>
      <c r="N989" s="305"/>
      <c r="O989" s="305"/>
      <c r="P989" s="305"/>
      <c r="Q989" s="305"/>
      <c r="R989" s="305"/>
      <c r="S989" s="305"/>
      <c r="T989" s="305"/>
      <c r="U989" s="305"/>
      <c r="V989" s="305"/>
      <c r="W989" s="305"/>
      <c r="X989" s="305"/>
      <c r="Y989" s="305"/>
      <c r="Z989" s="305"/>
      <c r="AA989" s="305"/>
      <c r="AB989" s="305"/>
      <c r="AC989" s="305"/>
      <c r="AD989" s="305"/>
      <c r="AE989" s="305"/>
      <c r="AF989" s="305"/>
      <c r="AG989" s="305"/>
      <c r="AH989" s="305"/>
      <c r="AI989" s="305"/>
    </row>
    <row r="990" spans="1:35" s="24" customFormat="1" ht="15">
      <c r="A990" s="120"/>
      <c r="B990" s="111"/>
      <c r="C990" s="90"/>
      <c r="D990" s="90"/>
      <c r="E990" s="23"/>
      <c r="F990" s="305"/>
      <c r="G990" s="305"/>
      <c r="H990" s="305"/>
      <c r="I990" s="305"/>
      <c r="J990" s="305"/>
      <c r="K990" s="305"/>
      <c r="L990" s="305"/>
      <c r="M990" s="305"/>
      <c r="N990" s="305"/>
      <c r="O990" s="305"/>
      <c r="P990" s="305"/>
      <c r="Q990" s="305"/>
      <c r="R990" s="305"/>
      <c r="S990" s="305"/>
      <c r="T990" s="305"/>
      <c r="U990" s="305"/>
      <c r="V990" s="305"/>
      <c r="W990" s="305"/>
      <c r="X990" s="305"/>
      <c r="Y990" s="305"/>
      <c r="Z990" s="305"/>
      <c r="AA990" s="305"/>
      <c r="AB990" s="305"/>
      <c r="AC990" s="305"/>
      <c r="AD990" s="305"/>
      <c r="AE990" s="305"/>
      <c r="AF990" s="305"/>
      <c r="AG990" s="305"/>
      <c r="AH990" s="305"/>
      <c r="AI990" s="305"/>
    </row>
    <row r="991" spans="1:35" s="24" customFormat="1" ht="15">
      <c r="A991" s="120"/>
      <c r="B991" s="111"/>
      <c r="C991" s="90"/>
      <c r="D991" s="90"/>
      <c r="E991" s="23"/>
      <c r="F991" s="305"/>
      <c r="G991" s="305"/>
      <c r="H991" s="305"/>
      <c r="I991" s="305"/>
      <c r="J991" s="305"/>
      <c r="K991" s="305"/>
      <c r="L991" s="305"/>
      <c r="M991" s="305"/>
      <c r="N991" s="305"/>
      <c r="O991" s="305"/>
      <c r="P991" s="305"/>
      <c r="Q991" s="305"/>
      <c r="R991" s="305"/>
      <c r="S991" s="305"/>
      <c r="T991" s="305"/>
      <c r="U991" s="305"/>
      <c r="V991" s="305"/>
      <c r="W991" s="305"/>
      <c r="X991" s="305"/>
      <c r="Y991" s="305"/>
      <c r="Z991" s="305"/>
      <c r="AA991" s="305"/>
      <c r="AB991" s="305"/>
      <c r="AC991" s="305"/>
      <c r="AD991" s="305"/>
      <c r="AE991" s="305"/>
      <c r="AF991" s="305"/>
      <c r="AG991" s="305"/>
      <c r="AH991" s="305"/>
      <c r="AI991" s="305"/>
    </row>
    <row r="992" spans="1:35" s="24" customFormat="1" ht="15">
      <c r="A992" s="120"/>
      <c r="B992" s="111"/>
      <c r="C992" s="90"/>
      <c r="D992" s="90"/>
      <c r="E992" s="23"/>
      <c r="F992" s="305"/>
      <c r="G992" s="305"/>
      <c r="H992" s="305"/>
      <c r="I992" s="305"/>
      <c r="J992" s="305"/>
      <c r="K992" s="305"/>
      <c r="L992" s="305"/>
      <c r="M992" s="305"/>
      <c r="N992" s="305"/>
      <c r="O992" s="305"/>
      <c r="P992" s="305"/>
      <c r="Q992" s="305"/>
      <c r="R992" s="305"/>
      <c r="S992" s="305"/>
      <c r="T992" s="305"/>
      <c r="U992" s="305"/>
      <c r="V992" s="305"/>
      <c r="W992" s="305"/>
      <c r="X992" s="305"/>
      <c r="Y992" s="305"/>
      <c r="Z992" s="305"/>
      <c r="AA992" s="305"/>
      <c r="AB992" s="305"/>
      <c r="AC992" s="305"/>
      <c r="AD992" s="305"/>
      <c r="AE992" s="305"/>
      <c r="AF992" s="305"/>
      <c r="AG992" s="305"/>
      <c r="AH992" s="305"/>
      <c r="AI992" s="305"/>
    </row>
    <row r="993" spans="1:35" s="24" customFormat="1" ht="15">
      <c r="A993" s="120"/>
      <c r="B993" s="111"/>
      <c r="C993" s="90"/>
      <c r="D993" s="90"/>
      <c r="E993" s="23"/>
      <c r="F993" s="305"/>
      <c r="G993" s="305"/>
      <c r="H993" s="305"/>
      <c r="I993" s="305"/>
      <c r="J993" s="305"/>
      <c r="K993" s="305"/>
      <c r="L993" s="305"/>
      <c r="M993" s="305"/>
      <c r="N993" s="305"/>
      <c r="O993" s="305"/>
      <c r="P993" s="305"/>
      <c r="Q993" s="305"/>
      <c r="R993" s="305"/>
      <c r="S993" s="305"/>
      <c r="T993" s="305"/>
      <c r="U993" s="305"/>
      <c r="V993" s="305"/>
      <c r="W993" s="305"/>
      <c r="X993" s="305"/>
      <c r="Y993" s="305"/>
      <c r="Z993" s="305"/>
      <c r="AA993" s="305"/>
      <c r="AB993" s="305"/>
      <c r="AC993" s="305"/>
      <c r="AD993" s="305"/>
      <c r="AE993" s="305"/>
      <c r="AF993" s="305"/>
      <c r="AG993" s="305"/>
      <c r="AH993" s="305"/>
      <c r="AI993" s="305"/>
    </row>
    <row r="994" spans="1:35" s="24" customFormat="1" ht="15">
      <c r="A994" s="120"/>
      <c r="B994" s="111"/>
      <c r="C994" s="90"/>
      <c r="D994" s="90"/>
      <c r="E994" s="23"/>
      <c r="F994" s="305"/>
      <c r="G994" s="305"/>
      <c r="H994" s="305"/>
      <c r="I994" s="305"/>
      <c r="J994" s="305"/>
      <c r="K994" s="305"/>
      <c r="L994" s="305"/>
      <c r="M994" s="305"/>
      <c r="N994" s="305"/>
      <c r="O994" s="305"/>
      <c r="P994" s="305"/>
      <c r="Q994" s="305"/>
      <c r="R994" s="305"/>
      <c r="S994" s="305"/>
      <c r="T994" s="305"/>
      <c r="U994" s="305"/>
      <c r="V994" s="305"/>
      <c r="W994" s="305"/>
      <c r="X994" s="305"/>
      <c r="Y994" s="305"/>
      <c r="Z994" s="305"/>
      <c r="AA994" s="305"/>
      <c r="AB994" s="305"/>
      <c r="AC994" s="305"/>
      <c r="AD994" s="305"/>
      <c r="AE994" s="305"/>
      <c r="AF994" s="305"/>
      <c r="AG994" s="305"/>
      <c r="AH994" s="305"/>
      <c r="AI994" s="305"/>
    </row>
    <row r="995" spans="1:35" s="24" customFormat="1" ht="15">
      <c r="A995" s="120"/>
      <c r="B995" s="111"/>
      <c r="C995" s="90"/>
      <c r="D995" s="90"/>
      <c r="E995" s="23"/>
      <c r="F995" s="305"/>
      <c r="G995" s="305"/>
      <c r="H995" s="305"/>
      <c r="I995" s="305"/>
      <c r="J995" s="305"/>
      <c r="K995" s="305"/>
      <c r="L995" s="305"/>
      <c r="M995" s="305"/>
      <c r="N995" s="305"/>
      <c r="O995" s="305"/>
      <c r="P995" s="305"/>
      <c r="Q995" s="305"/>
      <c r="R995" s="305"/>
      <c r="S995" s="305"/>
      <c r="T995" s="305"/>
      <c r="U995" s="305"/>
      <c r="V995" s="305"/>
      <c r="W995" s="305"/>
      <c r="X995" s="305"/>
      <c r="Y995" s="305"/>
      <c r="Z995" s="305"/>
      <c r="AA995" s="305"/>
      <c r="AB995" s="305"/>
      <c r="AC995" s="305"/>
      <c r="AD995" s="305"/>
      <c r="AE995" s="305"/>
      <c r="AF995" s="305"/>
      <c r="AG995" s="305"/>
      <c r="AH995" s="305"/>
      <c r="AI995" s="305"/>
    </row>
    <row r="996" spans="1:35" s="24" customFormat="1" ht="15">
      <c r="A996" s="120"/>
      <c r="B996" s="111"/>
      <c r="C996" s="90"/>
      <c r="D996" s="90"/>
      <c r="E996" s="23"/>
      <c r="F996" s="305"/>
      <c r="G996" s="305"/>
      <c r="H996" s="305"/>
      <c r="I996" s="305"/>
      <c r="J996" s="305"/>
      <c r="K996" s="305"/>
      <c r="L996" s="305"/>
      <c r="M996" s="305"/>
      <c r="N996" s="305"/>
      <c r="O996" s="305"/>
      <c r="P996" s="305"/>
      <c r="Q996" s="305"/>
      <c r="R996" s="305"/>
      <c r="S996" s="305"/>
      <c r="T996" s="305"/>
      <c r="U996" s="305"/>
      <c r="V996" s="305"/>
      <c r="W996" s="305"/>
      <c r="X996" s="305"/>
      <c r="Y996" s="305"/>
      <c r="Z996" s="305"/>
      <c r="AA996" s="305"/>
      <c r="AB996" s="305"/>
      <c r="AC996" s="305"/>
      <c r="AD996" s="305"/>
      <c r="AE996" s="305"/>
      <c r="AF996" s="305"/>
      <c r="AG996" s="305"/>
      <c r="AH996" s="305"/>
      <c r="AI996" s="305"/>
    </row>
    <row r="997" spans="1:35" s="24" customFormat="1" ht="15">
      <c r="A997" s="120"/>
      <c r="B997" s="111"/>
      <c r="C997" s="90"/>
      <c r="D997" s="90"/>
      <c r="E997" s="23"/>
      <c r="F997" s="305"/>
      <c r="G997" s="305"/>
      <c r="H997" s="305"/>
      <c r="I997" s="305"/>
      <c r="J997" s="305"/>
      <c r="K997" s="305"/>
      <c r="L997" s="305"/>
      <c r="M997" s="305"/>
      <c r="N997" s="305"/>
      <c r="O997" s="305"/>
      <c r="P997" s="305"/>
      <c r="Q997" s="305"/>
      <c r="R997" s="305"/>
      <c r="S997" s="305"/>
      <c r="T997" s="305"/>
      <c r="U997" s="305"/>
      <c r="V997" s="305"/>
      <c r="W997" s="305"/>
      <c r="X997" s="305"/>
      <c r="Y997" s="305"/>
      <c r="Z997" s="305"/>
      <c r="AA997" s="305"/>
      <c r="AB997" s="305"/>
      <c r="AC997" s="305"/>
      <c r="AD997" s="305"/>
      <c r="AE997" s="305"/>
      <c r="AF997" s="305"/>
      <c r="AG997" s="305"/>
      <c r="AH997" s="305"/>
      <c r="AI997" s="305"/>
    </row>
    <row r="998" spans="1:35" s="24" customFormat="1" ht="15">
      <c r="A998" s="120"/>
      <c r="B998" s="111"/>
      <c r="C998" s="90"/>
      <c r="D998" s="90"/>
      <c r="E998" s="23"/>
      <c r="F998" s="305"/>
      <c r="G998" s="305"/>
      <c r="H998" s="305"/>
      <c r="I998" s="305"/>
      <c r="J998" s="305"/>
      <c r="K998" s="305"/>
      <c r="L998" s="305"/>
      <c r="M998" s="305"/>
      <c r="N998" s="305"/>
      <c r="O998" s="305"/>
      <c r="P998" s="305"/>
      <c r="Q998" s="305"/>
      <c r="R998" s="305"/>
      <c r="S998" s="305"/>
      <c r="T998" s="305"/>
      <c r="U998" s="305"/>
      <c r="V998" s="305"/>
      <c r="W998" s="305"/>
      <c r="X998" s="305"/>
      <c r="Y998" s="305"/>
      <c r="Z998" s="305"/>
      <c r="AA998" s="305"/>
      <c r="AB998" s="305"/>
      <c r="AC998" s="305"/>
      <c r="AD998" s="305"/>
      <c r="AE998" s="305"/>
      <c r="AF998" s="305"/>
      <c r="AG998" s="305"/>
      <c r="AH998" s="305"/>
      <c r="AI998" s="305"/>
    </row>
    <row r="999" spans="1:35" s="24" customFormat="1" ht="15">
      <c r="A999" s="120"/>
      <c r="B999" s="111"/>
      <c r="C999" s="90"/>
      <c r="D999" s="90"/>
      <c r="E999" s="23"/>
      <c r="F999" s="305"/>
      <c r="G999" s="305"/>
      <c r="H999" s="305"/>
      <c r="I999" s="305"/>
      <c r="J999" s="305"/>
      <c r="K999" s="305"/>
      <c r="L999" s="305"/>
      <c r="M999" s="305"/>
      <c r="N999" s="305"/>
      <c r="O999" s="305"/>
      <c r="P999" s="305"/>
      <c r="Q999" s="305"/>
      <c r="R999" s="305"/>
      <c r="S999" s="305"/>
      <c r="T999" s="305"/>
      <c r="U999" s="305"/>
      <c r="V999" s="305"/>
      <c r="W999" s="305"/>
      <c r="X999" s="305"/>
      <c r="Y999" s="305"/>
      <c r="Z999" s="305"/>
      <c r="AA999" s="305"/>
      <c r="AB999" s="305"/>
      <c r="AC999" s="305"/>
      <c r="AD999" s="305"/>
      <c r="AE999" s="305"/>
      <c r="AF999" s="305"/>
      <c r="AG999" s="305"/>
      <c r="AH999" s="305"/>
      <c r="AI999" s="305"/>
    </row>
    <row r="1000" spans="1:35" s="24" customFormat="1" ht="15">
      <c r="A1000" s="120"/>
      <c r="B1000" s="111"/>
      <c r="C1000" s="90"/>
      <c r="D1000" s="90"/>
      <c r="E1000" s="23"/>
      <c r="F1000" s="305"/>
      <c r="G1000" s="305"/>
      <c r="H1000" s="305"/>
      <c r="I1000" s="305"/>
      <c r="J1000" s="305"/>
      <c r="K1000" s="305"/>
      <c r="L1000" s="305"/>
      <c r="M1000" s="305"/>
      <c r="N1000" s="305"/>
      <c r="O1000" s="305"/>
      <c r="P1000" s="305"/>
      <c r="Q1000" s="305"/>
      <c r="R1000" s="305"/>
      <c r="S1000" s="305"/>
      <c r="T1000" s="305"/>
      <c r="U1000" s="305"/>
      <c r="V1000" s="305"/>
      <c r="W1000" s="305"/>
      <c r="X1000" s="305"/>
      <c r="Y1000" s="305"/>
      <c r="Z1000" s="305"/>
      <c r="AA1000" s="305"/>
      <c r="AB1000" s="305"/>
      <c r="AC1000" s="305"/>
      <c r="AD1000" s="305"/>
      <c r="AE1000" s="305"/>
      <c r="AF1000" s="305"/>
      <c r="AG1000" s="305"/>
      <c r="AH1000" s="305"/>
      <c r="AI1000" s="305"/>
    </row>
    <row r="1001" spans="1:35" ht="12.75" customHeight="1" thickBot="1">
      <c r="A1001" s="121"/>
      <c r="B1001" s="400" t="str">
        <f ca="1">OFFSET(L!$C$1,MATCH("General"&amp;"Cpy",L!$A:$A,0)-1,SL,,)</f>
        <v>© 2024 Responsible Minerals Initiative. All rights reserved.</v>
      </c>
      <c r="C1001" s="400"/>
      <c r="D1001" s="400"/>
      <c r="E1001" s="22"/>
    </row>
    <row r="1002" spans="1:35" ht="13.2"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191"/>
  <sheetViews>
    <sheetView zoomScaleNormal="100" workbookViewId="0">
      <pane ySplit="4" topLeftCell="A5" activePane="bottomLeft" state="frozen"/>
      <selection activeCell="B24" sqref="B24:J24"/>
      <selection pane="bottomLeft" activeCell="A5" sqref="A5"/>
    </sheetView>
  </sheetViews>
  <sheetFormatPr defaultColWidth="8.90625" defaultRowHeight="12.6"/>
  <cols>
    <col min="1" max="1" width="9.08984375" style="157" bestFit="1" customWidth="1"/>
    <col min="2" max="2" width="42.90625" style="157" customWidth="1"/>
    <col min="3" max="3" width="40.08984375" style="157" customWidth="1"/>
    <col min="4" max="4" width="22.90625" style="157" customWidth="1"/>
    <col min="5" max="5" width="12.7265625" style="157" customWidth="1"/>
    <col min="6" max="6" width="12.7265625" style="158" customWidth="1"/>
    <col min="7" max="7" width="15.26953125" style="157" customWidth="1"/>
    <col min="8" max="8" width="23.90625" style="157" customWidth="1"/>
    <col min="9" max="9" width="28.08984375" style="157" customWidth="1"/>
    <col min="10" max="10" width="38.7265625" style="157" hidden="1" customWidth="1"/>
    <col min="11" max="11" width="24.08984375" style="157" hidden="1" customWidth="1"/>
    <col min="12" max="12" width="17.453125" style="157" customWidth="1"/>
    <col min="13" max="13" width="16.08984375" style="157" customWidth="1"/>
    <col min="14" max="16384" width="8.90625" style="157"/>
  </cols>
  <sheetData>
    <row r="1" spans="1:13" ht="180" customHeight="1">
      <c r="A1" s="40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1"/>
      <c r="C1" s="401"/>
      <c r="D1" s="401"/>
      <c r="E1" s="401"/>
      <c r="F1" s="401"/>
      <c r="G1" s="401"/>
    </row>
    <row r="2" spans="1:13">
      <c r="A2" s="402"/>
      <c r="B2" s="402"/>
      <c r="C2" s="402"/>
      <c r="D2" s="402"/>
      <c r="E2" s="402"/>
      <c r="F2" s="402"/>
      <c r="G2" s="402"/>
      <c r="H2" s="402"/>
      <c r="I2" s="402"/>
    </row>
    <row r="3" spans="1:13">
      <c r="A3" s="402"/>
      <c r="B3" s="402"/>
      <c r="C3" s="402"/>
      <c r="D3" s="402"/>
      <c r="E3" s="402"/>
      <c r="F3" s="402"/>
      <c r="G3" s="402"/>
      <c r="H3" s="402"/>
      <c r="I3" s="402"/>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4" t="s">
        <v>71</v>
      </c>
      <c r="E5" s="304" t="s">
        <v>12528</v>
      </c>
      <c r="F5" s="158" t="s">
        <v>12</v>
      </c>
      <c r="G5" s="304"/>
      <c r="H5" s="304" t="s">
        <v>12529</v>
      </c>
      <c r="I5" s="304" t="s">
        <v>74</v>
      </c>
      <c r="J5" s="157" t="str">
        <f>A5&amp;B5</f>
        <v>CobaltAnhui Hanrui New Material Co., Ltd.</v>
      </c>
      <c r="K5" s="157" t="str">
        <f>A5&amp;B5</f>
        <v>CobaltAnhui Hanrui New Material Co., Ltd.</v>
      </c>
    </row>
    <row r="6" spans="1:13">
      <c r="A6" s="157" t="s">
        <v>43</v>
      </c>
      <c r="B6" s="157" t="s">
        <v>12751</v>
      </c>
      <c r="C6" s="157" t="s">
        <v>12751</v>
      </c>
      <c r="D6" s="304" t="s">
        <v>328</v>
      </c>
      <c r="E6" s="304" t="s">
        <v>12752</v>
      </c>
      <c r="F6" s="158" t="s">
        <v>12</v>
      </c>
      <c r="G6" s="304"/>
      <c r="H6" s="304" t="s">
        <v>12753</v>
      </c>
      <c r="I6" s="304" t="s">
        <v>12748</v>
      </c>
      <c r="J6" s="157" t="str">
        <f t="shared" ref="J6:J69" si="0">A6&amp;B6</f>
        <v>CobaltAttero Recycling Pvt Ltd</v>
      </c>
      <c r="K6" s="157" t="str">
        <f t="shared" ref="K6:K69" si="1">A6&amp;B6</f>
        <v>CobaltAttero Recycling Pvt Ltd</v>
      </c>
    </row>
    <row r="7" spans="1:13">
      <c r="A7" s="157" t="s">
        <v>43</v>
      </c>
      <c r="B7" s="157" t="s">
        <v>12577</v>
      </c>
      <c r="C7" s="157" t="s">
        <v>12545</v>
      </c>
      <c r="D7" s="304" t="s">
        <v>66</v>
      </c>
      <c r="E7" s="304" t="s">
        <v>12544</v>
      </c>
      <c r="F7" s="158" t="s">
        <v>12</v>
      </c>
      <c r="G7" s="304"/>
      <c r="H7" s="304" t="s">
        <v>68</v>
      </c>
      <c r="I7" s="304" t="s">
        <v>69</v>
      </c>
      <c r="J7" s="157" t="str">
        <f t="shared" si="0"/>
        <v>CobaltCDM Lubumbashi</v>
      </c>
      <c r="K7" s="157" t="str">
        <f t="shared" si="1"/>
        <v>CobaltCDM Lubumbashi</v>
      </c>
    </row>
    <row r="8" spans="1:13">
      <c r="A8" s="157" t="s">
        <v>43</v>
      </c>
      <c r="B8" s="157" t="s">
        <v>65</v>
      </c>
      <c r="C8" s="157" t="s">
        <v>65</v>
      </c>
      <c r="D8" s="304" t="s">
        <v>66</v>
      </c>
      <c r="E8" s="304" t="s">
        <v>67</v>
      </c>
      <c r="F8" s="158" t="s">
        <v>12</v>
      </c>
      <c r="G8" s="304"/>
      <c r="H8" s="304" t="s">
        <v>68</v>
      </c>
      <c r="I8" s="304" t="s">
        <v>69</v>
      </c>
      <c r="J8" s="157" t="str">
        <f t="shared" si="0"/>
        <v>CobaltChemaf Etoile</v>
      </c>
      <c r="K8" s="157" t="str">
        <f t="shared" si="1"/>
        <v>CobaltChemaf Etoile</v>
      </c>
    </row>
    <row r="9" spans="1:13">
      <c r="A9" s="157" t="s">
        <v>43</v>
      </c>
      <c r="B9" s="157" t="s">
        <v>70</v>
      </c>
      <c r="C9" s="157" t="s">
        <v>70</v>
      </c>
      <c r="D9" s="304" t="s">
        <v>71</v>
      </c>
      <c r="E9" s="304" t="s">
        <v>72</v>
      </c>
      <c r="F9" s="158" t="s">
        <v>12</v>
      </c>
      <c r="G9" s="304"/>
      <c r="H9" s="304" t="s">
        <v>73</v>
      </c>
      <c r="I9" s="304"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4" t="s">
        <v>71</v>
      </c>
      <c r="E10" s="304" t="s">
        <v>72</v>
      </c>
      <c r="F10" s="158" t="s">
        <v>12</v>
      </c>
      <c r="G10" s="304"/>
      <c r="H10" s="304" t="s">
        <v>73</v>
      </c>
      <c r="I10" s="304" t="s">
        <v>74</v>
      </c>
      <c r="J10" s="157" t="str">
        <f t="shared" si="0"/>
        <v>CobaltChizhou Xi’en New Material Technology Co., Ltd.</v>
      </c>
      <c r="K10" s="157" t="str">
        <f t="shared" si="1"/>
        <v>CobaltChizhou Xi’en New Material Technology Co., Ltd.</v>
      </c>
    </row>
    <row r="11" spans="1:13">
      <c r="A11" s="157" t="s">
        <v>43</v>
      </c>
      <c r="B11" s="157" t="s">
        <v>76</v>
      </c>
      <c r="C11" s="157" t="s">
        <v>76</v>
      </c>
      <c r="D11" s="304" t="s">
        <v>77</v>
      </c>
      <c r="E11" s="304" t="s">
        <v>78</v>
      </c>
      <c r="F11" s="158" t="s">
        <v>12</v>
      </c>
      <c r="G11" s="304"/>
      <c r="H11" s="304" t="s">
        <v>79</v>
      </c>
      <c r="I11" s="304" t="s">
        <v>7841</v>
      </c>
      <c r="J11" s="157" t="str">
        <f t="shared" si="0"/>
        <v>CobaltCompagnie de Tifnout Tiranimine</v>
      </c>
      <c r="K11" s="157" t="str">
        <f t="shared" si="1"/>
        <v>CobaltCompagnie de Tifnout Tiranimine</v>
      </c>
    </row>
    <row r="12" spans="1:13">
      <c r="A12" s="157" t="s">
        <v>43</v>
      </c>
      <c r="B12" s="157" t="s">
        <v>80</v>
      </c>
      <c r="C12" s="157" t="s">
        <v>76</v>
      </c>
      <c r="D12" s="304" t="s">
        <v>77</v>
      </c>
      <c r="E12" s="304" t="s">
        <v>78</v>
      </c>
      <c r="F12" s="158" t="s">
        <v>12</v>
      </c>
      <c r="G12" s="304"/>
      <c r="H12" s="304" t="s">
        <v>79</v>
      </c>
      <c r="I12" s="304" t="s">
        <v>7841</v>
      </c>
      <c r="J12" s="157" t="str">
        <f t="shared" si="0"/>
        <v>CobaltComplexe hydrométallurgique de Guemassa</v>
      </c>
      <c r="K12" s="157" t="str">
        <f t="shared" si="1"/>
        <v>CobaltComplexe hydrométallurgique de Guemassa</v>
      </c>
    </row>
    <row r="13" spans="1:13">
      <c r="A13" s="157" t="s">
        <v>43</v>
      </c>
      <c r="B13" s="157" t="s">
        <v>81</v>
      </c>
      <c r="C13" s="157" t="s">
        <v>81</v>
      </c>
      <c r="D13" s="304" t="s">
        <v>82</v>
      </c>
      <c r="E13" s="304" t="s">
        <v>83</v>
      </c>
      <c r="F13" s="158" t="s">
        <v>12</v>
      </c>
      <c r="G13" s="304"/>
      <c r="H13" s="304" t="s">
        <v>84</v>
      </c>
      <c r="I13" s="304" t="s">
        <v>85</v>
      </c>
      <c r="J13" s="157" t="str">
        <f t="shared" si="0"/>
        <v>CobaltCoreMax Corporation</v>
      </c>
      <c r="K13" s="157" t="str">
        <f t="shared" si="1"/>
        <v>CobaltCoreMax Corporation</v>
      </c>
    </row>
    <row r="14" spans="1:13">
      <c r="A14" s="157" t="s">
        <v>43</v>
      </c>
      <c r="B14" s="157" t="s">
        <v>86</v>
      </c>
      <c r="C14" s="157" t="s">
        <v>86</v>
      </c>
      <c r="D14" s="304" t="s">
        <v>87</v>
      </c>
      <c r="E14" s="304" t="s">
        <v>88</v>
      </c>
      <c r="F14" s="158" t="s">
        <v>12</v>
      </c>
      <c r="G14" s="304"/>
      <c r="H14" s="304" t="s">
        <v>89</v>
      </c>
      <c r="I14" s="304" t="s">
        <v>90</v>
      </c>
      <c r="J14" s="157" t="str">
        <f t="shared" si="0"/>
        <v>CobaltCosmo Chemical, Ltd.</v>
      </c>
      <c r="K14" s="157" t="str">
        <f t="shared" si="1"/>
        <v>CobaltCosmo Chemical, Ltd.</v>
      </c>
    </row>
    <row r="15" spans="1:13">
      <c r="A15" s="157" t="s">
        <v>43</v>
      </c>
      <c r="B15" s="157" t="s">
        <v>91</v>
      </c>
      <c r="C15" s="157" t="s">
        <v>86</v>
      </c>
      <c r="D15" s="304" t="s">
        <v>87</v>
      </c>
      <c r="E15" s="304" t="s">
        <v>88</v>
      </c>
      <c r="F15" s="158" t="s">
        <v>12</v>
      </c>
      <c r="G15" s="304"/>
      <c r="H15" s="304" t="s">
        <v>89</v>
      </c>
      <c r="I15" s="304" t="s">
        <v>90</v>
      </c>
      <c r="J15" s="157" t="str">
        <f t="shared" si="0"/>
        <v>CobaltCosmo EcoChem Co., Ltd.</v>
      </c>
      <c r="K15" s="157" t="str">
        <f t="shared" si="1"/>
        <v>CobaltCosmo EcoChem Co., Ltd.</v>
      </c>
    </row>
    <row r="16" spans="1:13">
      <c r="A16" s="157" t="s">
        <v>43</v>
      </c>
      <c r="B16" s="157" t="s">
        <v>92</v>
      </c>
      <c r="C16" s="157" t="s">
        <v>92</v>
      </c>
      <c r="D16" s="304" t="s">
        <v>93</v>
      </c>
      <c r="E16" s="304" t="s">
        <v>94</v>
      </c>
      <c r="F16" s="158" t="s">
        <v>12</v>
      </c>
      <c r="G16" s="304"/>
      <c r="H16" s="304" t="s">
        <v>95</v>
      </c>
      <c r="I16" s="304" t="s">
        <v>95</v>
      </c>
      <c r="J16" s="157" t="str">
        <f t="shared" si="0"/>
        <v>CobaltDynatec Madagascar Company</v>
      </c>
      <c r="K16" s="157" t="str">
        <f t="shared" si="1"/>
        <v>CobaltDynatec Madagascar Company</v>
      </c>
    </row>
    <row r="17" spans="1:11">
      <c r="A17" s="157" t="s">
        <v>43</v>
      </c>
      <c r="B17" s="157" t="s">
        <v>12754</v>
      </c>
      <c r="C17" s="157" t="s">
        <v>12754</v>
      </c>
      <c r="D17" s="304" t="s">
        <v>87</v>
      </c>
      <c r="E17" s="304" t="s">
        <v>12755</v>
      </c>
      <c r="F17" s="158" t="s">
        <v>12</v>
      </c>
      <c r="G17" s="304"/>
      <c r="H17" s="304" t="s">
        <v>12756</v>
      </c>
      <c r="I17" s="304" t="s">
        <v>6908</v>
      </c>
      <c r="J17" s="157" t="str">
        <f t="shared" si="0"/>
        <v>CobaltEcopro Materials Co., Ltd.</v>
      </c>
      <c r="K17" s="157" t="str">
        <f t="shared" si="1"/>
        <v>CobaltEcopro Materials Co., Ltd.</v>
      </c>
    </row>
    <row r="18" spans="1:11">
      <c r="A18" s="157" t="s">
        <v>43</v>
      </c>
      <c r="B18" s="157" t="s">
        <v>12705</v>
      </c>
      <c r="C18" s="157" t="s">
        <v>12705</v>
      </c>
      <c r="D18" s="304" t="s">
        <v>2230</v>
      </c>
      <c r="E18" s="304" t="s">
        <v>12706</v>
      </c>
      <c r="F18" s="158" t="s">
        <v>12</v>
      </c>
      <c r="G18" s="304"/>
      <c r="H18" s="304" t="s">
        <v>11470</v>
      </c>
      <c r="I18" s="304" t="s">
        <v>11470</v>
      </c>
      <c r="J18" s="157" t="str">
        <f t="shared" si="0"/>
        <v>CobaltEti Bakir A.S</v>
      </c>
      <c r="K18" s="157" t="str">
        <f t="shared" si="1"/>
        <v>CobaltEti Bakir A.S</v>
      </c>
    </row>
    <row r="19" spans="1:11">
      <c r="A19" s="157" t="s">
        <v>43</v>
      </c>
      <c r="B19" s="157" t="s">
        <v>12707</v>
      </c>
      <c r="C19" s="157" t="s">
        <v>12705</v>
      </c>
      <c r="D19" s="304" t="s">
        <v>2230</v>
      </c>
      <c r="E19" s="304" t="s">
        <v>12706</v>
      </c>
      <c r="F19" s="158" t="s">
        <v>12</v>
      </c>
      <c r="G19" s="304"/>
      <c r="H19" s="304" t="s">
        <v>11470</v>
      </c>
      <c r="I19" s="304" t="s">
        <v>11470</v>
      </c>
      <c r="J19" s="157" t="str">
        <f t="shared" si="0"/>
        <v>CobaltEti Bakır A.S</v>
      </c>
      <c r="K19" s="157" t="str">
        <f t="shared" si="1"/>
        <v>CobaltEti Bakır A.S</v>
      </c>
    </row>
    <row r="20" spans="1:11">
      <c r="A20" s="157" t="s">
        <v>43</v>
      </c>
      <c r="B20" s="157" t="s">
        <v>12708</v>
      </c>
      <c r="C20" s="157" t="s">
        <v>12705</v>
      </c>
      <c r="D20" s="304" t="s">
        <v>2230</v>
      </c>
      <c r="E20" s="304" t="s">
        <v>12706</v>
      </c>
      <c r="F20" s="158" t="s">
        <v>12</v>
      </c>
      <c r="G20" s="304"/>
      <c r="H20" s="304" t="s">
        <v>11470</v>
      </c>
      <c r="I20" s="304" t="s">
        <v>11470</v>
      </c>
      <c r="J20" s="157" t="str">
        <f t="shared" si="0"/>
        <v>CobaltEti Bakır A.Ş</v>
      </c>
      <c r="K20" s="157" t="str">
        <f t="shared" si="1"/>
        <v>CobaltEti Bakır A.Ş</v>
      </c>
    </row>
    <row r="21" spans="1:11">
      <c r="A21" s="157" t="s">
        <v>43</v>
      </c>
      <c r="B21" s="157" t="s">
        <v>12757</v>
      </c>
      <c r="C21" s="157" t="s">
        <v>12757</v>
      </c>
      <c r="D21" s="304" t="s">
        <v>66</v>
      </c>
      <c r="E21" s="304" t="s">
        <v>12758</v>
      </c>
      <c r="F21" s="158" t="s">
        <v>12</v>
      </c>
      <c r="G21" s="304"/>
      <c r="H21" s="304" t="s">
        <v>12759</v>
      </c>
      <c r="I21" s="304" t="s">
        <v>69</v>
      </c>
      <c r="J21" s="157" t="str">
        <f t="shared" si="0"/>
        <v>CobaltExcellen Minerals SARL</v>
      </c>
      <c r="K21" s="157" t="str">
        <f t="shared" si="1"/>
        <v>CobaltExcellen Minerals SARL</v>
      </c>
    </row>
    <row r="22" spans="1:11">
      <c r="A22" s="157" t="s">
        <v>43</v>
      </c>
      <c r="B22" s="157" t="s">
        <v>96</v>
      </c>
      <c r="C22" s="157" t="s">
        <v>96</v>
      </c>
      <c r="D22" s="304" t="s">
        <v>71</v>
      </c>
      <c r="E22" s="304" t="s">
        <v>97</v>
      </c>
      <c r="F22" s="158" t="s">
        <v>12</v>
      </c>
      <c r="G22" s="304"/>
      <c r="H22" s="304" t="s">
        <v>98</v>
      </c>
      <c r="I22" s="304" t="s">
        <v>99</v>
      </c>
      <c r="J22" s="157" t="str">
        <f t="shared" si="0"/>
        <v>CobaltFairsky Industrial Co., Limited</v>
      </c>
      <c r="K22" s="157" t="str">
        <f t="shared" si="1"/>
        <v>CobaltFairsky Industrial Co., Limited</v>
      </c>
    </row>
    <row r="23" spans="1:11">
      <c r="A23" s="157" t="s">
        <v>43</v>
      </c>
      <c r="B23" s="157" t="s">
        <v>100</v>
      </c>
      <c r="C23" s="157" t="s">
        <v>100</v>
      </c>
      <c r="D23" s="304" t="s">
        <v>101</v>
      </c>
      <c r="E23" s="304" t="s">
        <v>102</v>
      </c>
      <c r="F23" s="158" t="s">
        <v>12</v>
      </c>
      <c r="G23" s="304"/>
      <c r="H23" s="304" t="s">
        <v>103</v>
      </c>
      <c r="I23" s="304" t="s">
        <v>104</v>
      </c>
      <c r="J23" s="157" t="str">
        <f t="shared" si="0"/>
        <v>CobaltFort Saskatchewan Metals Facility</v>
      </c>
      <c r="K23" s="157" t="str">
        <f t="shared" si="1"/>
        <v>CobaltFort Saskatchewan Metals Facility</v>
      </c>
    </row>
    <row r="24" spans="1:11">
      <c r="A24" s="157" t="s">
        <v>43</v>
      </c>
      <c r="B24" s="157" t="s">
        <v>105</v>
      </c>
      <c r="C24" s="157" t="s">
        <v>106</v>
      </c>
      <c r="D24" s="304" t="s">
        <v>107</v>
      </c>
      <c r="E24" s="304" t="s">
        <v>108</v>
      </c>
      <c r="F24" s="158" t="s">
        <v>12</v>
      </c>
      <c r="G24" s="304"/>
      <c r="H24" s="304" t="s">
        <v>109</v>
      </c>
      <c r="I24" s="304" t="s">
        <v>110</v>
      </c>
      <c r="J24" s="157" t="str">
        <f t="shared" si="0"/>
        <v>CobaltFreeport Kokkola</v>
      </c>
      <c r="K24" s="157" t="str">
        <f t="shared" si="1"/>
        <v>CobaltFreeport Kokkola</v>
      </c>
    </row>
    <row r="25" spans="1:11">
      <c r="A25" s="157" t="s">
        <v>43</v>
      </c>
      <c r="B25" s="157" t="s">
        <v>12531</v>
      </c>
      <c r="C25" s="157" t="s">
        <v>12531</v>
      </c>
      <c r="D25" s="304" t="s">
        <v>71</v>
      </c>
      <c r="E25" s="304" t="s">
        <v>12530</v>
      </c>
      <c r="F25" s="158" t="s">
        <v>12</v>
      </c>
      <c r="G25" s="304"/>
      <c r="H25" s="304" t="s">
        <v>12532</v>
      </c>
      <c r="I25" s="304"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4" t="s">
        <v>71</v>
      </c>
      <c r="E26" s="304" t="s">
        <v>12762</v>
      </c>
      <c r="F26" s="158" t="s">
        <v>12</v>
      </c>
      <c r="G26" s="304"/>
      <c r="H26" s="304" t="s">
        <v>12763</v>
      </c>
      <c r="I26" s="304" t="s">
        <v>120</v>
      </c>
      <c r="J26" s="157" t="str">
        <f t="shared" si="0"/>
        <v>CobaltGanzhou Hanrui</v>
      </c>
      <c r="K26" s="157" t="str">
        <f t="shared" si="1"/>
        <v>CobaltGanzhou Hanrui</v>
      </c>
    </row>
    <row r="27" spans="1:11">
      <c r="A27" s="157" t="s">
        <v>43</v>
      </c>
      <c r="B27" s="157" t="s">
        <v>12761</v>
      </c>
      <c r="C27" s="157" t="s">
        <v>12761</v>
      </c>
      <c r="D27" s="304" t="s">
        <v>71</v>
      </c>
      <c r="E27" s="304" t="s">
        <v>12762</v>
      </c>
      <c r="F27" s="158" t="s">
        <v>12</v>
      </c>
      <c r="G27" s="304"/>
      <c r="H27" s="304" t="s">
        <v>12763</v>
      </c>
      <c r="I27" s="304"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4" t="s">
        <v>71</v>
      </c>
      <c r="E28" s="304" t="s">
        <v>114</v>
      </c>
      <c r="F28" s="158" t="s">
        <v>12</v>
      </c>
      <c r="G28" s="304"/>
      <c r="H28" s="304" t="s">
        <v>111</v>
      </c>
      <c r="I28" s="304" t="s">
        <v>112</v>
      </c>
      <c r="J28" s="157" t="str">
        <f t="shared" si="0"/>
        <v>CobaltGanzhou Highpower Technology Co., Ltd.</v>
      </c>
      <c r="K28" s="157" t="str">
        <f t="shared" si="1"/>
        <v>CobaltGanzhou Highpower Technology Co., Ltd.</v>
      </c>
    </row>
    <row r="29" spans="1:11">
      <c r="A29" s="157" t="s">
        <v>43</v>
      </c>
      <c r="B29" s="157" t="s">
        <v>115</v>
      </c>
      <c r="C29" s="157" t="s">
        <v>115</v>
      </c>
      <c r="D29" s="304" t="s">
        <v>71</v>
      </c>
      <c r="E29" s="304" t="s">
        <v>116</v>
      </c>
      <c r="F29" s="158" t="s">
        <v>12</v>
      </c>
      <c r="G29" s="304"/>
      <c r="H29" s="304" t="s">
        <v>111</v>
      </c>
      <c r="I29" s="304"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4" t="s">
        <v>71</v>
      </c>
      <c r="E30" s="304" t="s">
        <v>118</v>
      </c>
      <c r="F30" s="158" t="s">
        <v>12</v>
      </c>
      <c r="G30" s="304"/>
      <c r="H30" s="304" t="s">
        <v>119</v>
      </c>
      <c r="I30" s="304" t="s">
        <v>120</v>
      </c>
      <c r="J30" s="157" t="str">
        <f t="shared" si="0"/>
        <v>CobaltGem (Jiangsu) Cobalt Industry Co., Ltd.</v>
      </c>
      <c r="K30" s="157" t="str">
        <f t="shared" si="1"/>
        <v>CobaltGem (Jiangsu) Cobalt Industry Co., Ltd.</v>
      </c>
    </row>
    <row r="31" spans="1:11">
      <c r="A31" s="157" t="s">
        <v>43</v>
      </c>
      <c r="B31" s="157" t="s">
        <v>121</v>
      </c>
      <c r="C31" s="157" t="s">
        <v>121</v>
      </c>
      <c r="D31" s="304" t="s">
        <v>122</v>
      </c>
      <c r="E31" s="304" t="s">
        <v>123</v>
      </c>
      <c r="F31" s="158" t="s">
        <v>12</v>
      </c>
      <c r="G31" s="304"/>
      <c r="H31" s="304" t="s">
        <v>124</v>
      </c>
      <c r="I31" s="304" t="s">
        <v>16877</v>
      </c>
      <c r="J31" s="157" t="str">
        <f t="shared" si="0"/>
        <v>CobaltGlencore Nikkelverk Refinery</v>
      </c>
      <c r="K31" s="157" t="str">
        <f t="shared" si="1"/>
        <v>CobaltGlencore Nikkelverk Refinery</v>
      </c>
    </row>
    <row r="32" spans="1:11">
      <c r="A32" s="157" t="s">
        <v>43</v>
      </c>
      <c r="B32" s="157" t="s">
        <v>12764</v>
      </c>
      <c r="C32" s="157" t="s">
        <v>12764</v>
      </c>
      <c r="D32" s="304" t="s">
        <v>71</v>
      </c>
      <c r="E32" s="304" t="s">
        <v>12533</v>
      </c>
      <c r="F32" s="158" t="s">
        <v>12</v>
      </c>
      <c r="G32" s="304"/>
      <c r="H32" s="304" t="s">
        <v>12534</v>
      </c>
      <c r="I32" s="304"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4" t="s">
        <v>71</v>
      </c>
      <c r="E33" s="304" t="s">
        <v>126</v>
      </c>
      <c r="F33" s="158" t="s">
        <v>12</v>
      </c>
      <c r="G33" s="304"/>
      <c r="H33" s="304" t="s">
        <v>127</v>
      </c>
      <c r="I33" s="304" t="s">
        <v>128</v>
      </c>
      <c r="J33" s="157" t="str">
        <f t="shared" si="0"/>
        <v>CobaltGuangdong Jiana Energy Technology Co., Ltd.</v>
      </c>
      <c r="K33" s="157" t="str">
        <f t="shared" si="1"/>
        <v>CobaltGuangdong Jiana Energy Technology Co., Ltd.</v>
      </c>
    </row>
    <row r="34" spans="1:11">
      <c r="A34" s="157" t="s">
        <v>43</v>
      </c>
      <c r="B34" s="157" t="s">
        <v>12765</v>
      </c>
      <c r="C34" s="157" t="s">
        <v>12765</v>
      </c>
      <c r="D34" s="304" t="s">
        <v>71</v>
      </c>
      <c r="E34" s="304" t="s">
        <v>12766</v>
      </c>
      <c r="F34" s="158" t="s">
        <v>12</v>
      </c>
      <c r="G34" s="304"/>
      <c r="H34" s="304" t="s">
        <v>12767</v>
      </c>
      <c r="I34" s="304"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4" t="s">
        <v>71</v>
      </c>
      <c r="E35" s="304" t="s">
        <v>130</v>
      </c>
      <c r="F35" s="158" t="s">
        <v>12</v>
      </c>
      <c r="G35" s="304"/>
      <c r="H35" s="304" t="s">
        <v>131</v>
      </c>
      <c r="I35" s="304" t="s">
        <v>132</v>
      </c>
      <c r="J35" s="157" t="str">
        <f t="shared" si="0"/>
        <v>CobaltGuangxi Yinyi Advanced Material Co., Ltd.</v>
      </c>
      <c r="K35" s="157" t="str">
        <f t="shared" si="1"/>
        <v>CobaltGuangxi Yinyi Advanced Material Co., Ltd.</v>
      </c>
    </row>
    <row r="36" spans="1:11">
      <c r="A36" s="157" t="s">
        <v>43</v>
      </c>
      <c r="B36" s="157" t="s">
        <v>133</v>
      </c>
      <c r="C36" s="157" t="s">
        <v>133</v>
      </c>
      <c r="D36" s="304" t="s">
        <v>71</v>
      </c>
      <c r="E36" s="304" t="s">
        <v>134</v>
      </c>
      <c r="F36" s="158" t="s">
        <v>12</v>
      </c>
      <c r="G36" s="304"/>
      <c r="H36" s="304" t="s">
        <v>135</v>
      </c>
      <c r="I36" s="304"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4" t="s">
        <v>71</v>
      </c>
      <c r="E37" s="304" t="s">
        <v>12710</v>
      </c>
      <c r="F37" s="158" t="s">
        <v>12</v>
      </c>
      <c r="G37" s="304"/>
      <c r="H37" s="304" t="s">
        <v>135</v>
      </c>
      <c r="I37" s="304"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4" t="s">
        <v>139</v>
      </c>
      <c r="E38" s="304" t="s">
        <v>140</v>
      </c>
      <c r="F38" s="158" t="s">
        <v>12</v>
      </c>
      <c r="G38" s="304"/>
      <c r="H38" s="304" t="s">
        <v>141</v>
      </c>
      <c r="I38" s="304" t="s">
        <v>142</v>
      </c>
      <c r="J38" s="157" t="str">
        <f t="shared" si="0"/>
        <v>CobaltHarima Refinery</v>
      </c>
      <c r="K38" s="157" t="str">
        <f t="shared" si="1"/>
        <v>CobaltHarima Refinery</v>
      </c>
    </row>
    <row r="39" spans="1:11">
      <c r="A39" s="157" t="s">
        <v>43</v>
      </c>
      <c r="B39" s="157" t="s">
        <v>138</v>
      </c>
      <c r="C39" s="157" t="s">
        <v>138</v>
      </c>
      <c r="D39" s="304" t="s">
        <v>139</v>
      </c>
      <c r="E39" s="304" t="s">
        <v>140</v>
      </c>
      <c r="F39" s="158" t="s">
        <v>12</v>
      </c>
      <c r="G39" s="304"/>
      <c r="H39" s="304" t="s">
        <v>141</v>
      </c>
      <c r="I39" s="304" t="s">
        <v>142</v>
      </c>
      <c r="J39" s="157" t="str">
        <f t="shared" si="0"/>
        <v>CobaltHarima Refinery, Sumitomo Metal Mining</v>
      </c>
      <c r="K39" s="157" t="str">
        <f t="shared" si="1"/>
        <v>CobaltHarima Refinery, Sumitomo Metal Mining</v>
      </c>
    </row>
    <row r="40" spans="1:11">
      <c r="A40" s="157" t="s">
        <v>43</v>
      </c>
      <c r="B40" s="157" t="s">
        <v>143</v>
      </c>
      <c r="C40" s="157" t="s">
        <v>143</v>
      </c>
      <c r="D40" s="304" t="s">
        <v>71</v>
      </c>
      <c r="E40" s="304" t="s">
        <v>144</v>
      </c>
      <c r="F40" s="158" t="s">
        <v>12</v>
      </c>
      <c r="G40" s="304"/>
      <c r="H40" s="304" t="s">
        <v>145</v>
      </c>
      <c r="I40" s="304" t="s">
        <v>74</v>
      </c>
      <c r="J40" s="157" t="str">
        <f t="shared" si="0"/>
        <v>CobaltHefei Rongjie Metal Technology Co., Ltd.</v>
      </c>
      <c r="K40" s="157" t="str">
        <f t="shared" si="1"/>
        <v>CobaltHefei Rongjie Metal Technology Co., Ltd.</v>
      </c>
    </row>
    <row r="41" spans="1:11">
      <c r="A41" s="157" t="s">
        <v>43</v>
      </c>
      <c r="B41" s="157" t="s">
        <v>146</v>
      </c>
      <c r="C41" s="157" t="s">
        <v>146</v>
      </c>
      <c r="D41" s="304" t="s">
        <v>71</v>
      </c>
      <c r="E41" s="304" t="s">
        <v>147</v>
      </c>
      <c r="F41" s="158" t="s">
        <v>12</v>
      </c>
      <c r="G41" s="304"/>
      <c r="H41" s="304" t="s">
        <v>148</v>
      </c>
      <c r="I41" s="304" t="s">
        <v>149</v>
      </c>
      <c r="J41" s="157" t="str">
        <f t="shared" si="0"/>
        <v>CobaltHunan Brunp Recycling Technology Co., Ltd.</v>
      </c>
      <c r="K41" s="157" t="str">
        <f t="shared" si="1"/>
        <v>CobaltHunan Brunp Recycling Technology Co., Ltd.</v>
      </c>
    </row>
    <row r="42" spans="1:11">
      <c r="A42" s="157" t="s">
        <v>43</v>
      </c>
      <c r="B42" s="157" t="s">
        <v>150</v>
      </c>
      <c r="C42" s="157" t="s">
        <v>150</v>
      </c>
      <c r="D42" s="304" t="s">
        <v>71</v>
      </c>
      <c r="E42" s="304" t="s">
        <v>151</v>
      </c>
      <c r="F42" s="158" t="s">
        <v>12</v>
      </c>
      <c r="G42" s="304"/>
      <c r="H42" s="304" t="s">
        <v>148</v>
      </c>
      <c r="I42" s="304"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4" t="s">
        <v>71</v>
      </c>
      <c r="E43" s="304" t="s">
        <v>151</v>
      </c>
      <c r="F43" s="158" t="s">
        <v>12</v>
      </c>
      <c r="G43" s="304"/>
      <c r="H43" s="304" t="s">
        <v>148</v>
      </c>
      <c r="I43" s="304" t="s">
        <v>149</v>
      </c>
      <c r="J43" s="157" t="str">
        <f t="shared" si="0"/>
        <v>CobaltHunan Hina Advanced Material Co., Ltd.</v>
      </c>
      <c r="K43" s="157" t="str">
        <f t="shared" si="1"/>
        <v>CobaltHunan Hina Advanced Material Co., Ltd.</v>
      </c>
    </row>
    <row r="44" spans="1:11">
      <c r="A44" s="157" t="s">
        <v>43</v>
      </c>
      <c r="B44" s="157" t="s">
        <v>153</v>
      </c>
      <c r="C44" s="157" t="s">
        <v>153</v>
      </c>
      <c r="D44" s="304" t="s">
        <v>71</v>
      </c>
      <c r="E44" s="304" t="s">
        <v>154</v>
      </c>
      <c r="F44" s="158" t="s">
        <v>12</v>
      </c>
      <c r="G44" s="304"/>
      <c r="H44" s="304" t="s">
        <v>155</v>
      </c>
      <c r="I44" s="304" t="s">
        <v>149</v>
      </c>
      <c r="J44" s="157" t="str">
        <f t="shared" si="0"/>
        <v>CobaltHunan Jinxin New Material Holding Co., Ltd.</v>
      </c>
      <c r="K44" s="157" t="str">
        <f t="shared" si="1"/>
        <v>CobaltHunan Jinxin New Material Holding Co., Ltd.</v>
      </c>
    </row>
    <row r="45" spans="1:11">
      <c r="A45" s="157" t="s">
        <v>43</v>
      </c>
      <c r="B45" s="157" t="s">
        <v>12578</v>
      </c>
      <c r="C45" s="157" t="s">
        <v>153</v>
      </c>
      <c r="D45" s="304" t="s">
        <v>71</v>
      </c>
      <c r="E45" s="304" t="s">
        <v>154</v>
      </c>
      <c r="F45" s="158" t="s">
        <v>12</v>
      </c>
      <c r="G45" s="304"/>
      <c r="H45" s="304" t="s">
        <v>155</v>
      </c>
      <c r="I45" s="304" t="s">
        <v>149</v>
      </c>
      <c r="J45" s="157" t="str">
        <f t="shared" si="0"/>
        <v>CobaltHunan Jinxin New Materials Co., Ltd.</v>
      </c>
      <c r="K45" s="157" t="str">
        <f t="shared" si="1"/>
        <v>CobaltHunan Jinxin New Materials Co., Ltd.</v>
      </c>
    </row>
    <row r="46" spans="1:11">
      <c r="A46" s="157" t="s">
        <v>43</v>
      </c>
      <c r="B46" s="157" t="s">
        <v>156</v>
      </c>
      <c r="C46" s="157" t="s">
        <v>156</v>
      </c>
      <c r="D46" s="304" t="s">
        <v>71</v>
      </c>
      <c r="E46" s="304" t="s">
        <v>157</v>
      </c>
      <c r="F46" s="158" t="s">
        <v>12</v>
      </c>
      <c r="G46" s="304"/>
      <c r="H46" s="304" t="s">
        <v>155</v>
      </c>
      <c r="I46" s="304" t="s">
        <v>149</v>
      </c>
      <c r="J46" s="157" t="str">
        <f t="shared" si="0"/>
        <v>CobaltHunan Shiji Yintian New Material Co., Ltd.</v>
      </c>
      <c r="K46" s="157" t="str">
        <f t="shared" si="1"/>
        <v>CobaltHunan Shiji Yintian New Material Co., Ltd.</v>
      </c>
    </row>
    <row r="47" spans="1:11">
      <c r="A47" s="157" t="s">
        <v>43</v>
      </c>
      <c r="B47" s="157" t="s">
        <v>158</v>
      </c>
      <c r="C47" s="157" t="s">
        <v>158</v>
      </c>
      <c r="D47" s="304" t="s">
        <v>71</v>
      </c>
      <c r="E47" s="304" t="s">
        <v>159</v>
      </c>
      <c r="F47" s="158" t="s">
        <v>12</v>
      </c>
      <c r="G47" s="304"/>
      <c r="H47" s="304" t="s">
        <v>148</v>
      </c>
      <c r="I47" s="304" t="s">
        <v>149</v>
      </c>
      <c r="J47" s="157" t="str">
        <f t="shared" si="0"/>
        <v>CobaltHunan Yacheng New Materials Co., Ltd.</v>
      </c>
      <c r="K47" s="157" t="str">
        <f t="shared" si="1"/>
        <v>CobaltHunan Yacheng New Materials Co., Ltd.</v>
      </c>
    </row>
    <row r="48" spans="1:11">
      <c r="A48" s="157" t="s">
        <v>43</v>
      </c>
      <c r="B48" s="157" t="s">
        <v>160</v>
      </c>
      <c r="C48" s="157" t="s">
        <v>150</v>
      </c>
      <c r="D48" s="304" t="s">
        <v>71</v>
      </c>
      <c r="E48" s="304" t="s">
        <v>151</v>
      </c>
      <c r="F48" s="158" t="s">
        <v>12</v>
      </c>
      <c r="G48" s="304"/>
      <c r="H48" s="304" t="s">
        <v>148</v>
      </c>
      <c r="I48" s="304"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4" t="s">
        <v>162</v>
      </c>
      <c r="E49" s="304" t="s">
        <v>163</v>
      </c>
      <c r="F49" s="158" t="s">
        <v>12</v>
      </c>
      <c r="G49" s="304"/>
      <c r="H49" s="304" t="s">
        <v>164</v>
      </c>
      <c r="I49" s="304" t="s">
        <v>165</v>
      </c>
      <c r="J49" s="157" t="str">
        <f t="shared" si="0"/>
        <v>CobaltICoNiChem</v>
      </c>
      <c r="K49" s="157" t="str">
        <f t="shared" si="1"/>
        <v>CobaltICoNiChem</v>
      </c>
    </row>
    <row r="50" spans="1:11">
      <c r="A50" s="157" t="s">
        <v>43</v>
      </c>
      <c r="B50" s="157" t="s">
        <v>12768</v>
      </c>
      <c r="C50" s="157" t="s">
        <v>12768</v>
      </c>
      <c r="D50" s="304" t="s">
        <v>2190</v>
      </c>
      <c r="E50" s="304" t="s">
        <v>12769</v>
      </c>
      <c r="F50" s="158" t="s">
        <v>12</v>
      </c>
      <c r="G50" s="304"/>
      <c r="H50" s="304" t="s">
        <v>12770</v>
      </c>
      <c r="I50" s="304"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4" t="s">
        <v>2190</v>
      </c>
      <c r="E51" s="304" t="s">
        <v>12772</v>
      </c>
      <c r="F51" s="158" t="s">
        <v>12</v>
      </c>
      <c r="G51" s="304"/>
      <c r="H51" s="304" t="s">
        <v>12773</v>
      </c>
      <c r="I51" s="304" t="s">
        <v>3641</v>
      </c>
      <c r="J51" s="157" t="str">
        <f t="shared" si="0"/>
        <v>CobaltImpala Rustenburg</v>
      </c>
      <c r="K51" s="157" t="str">
        <f t="shared" si="1"/>
        <v>CobaltImpala Rustenburg</v>
      </c>
    </row>
    <row r="52" spans="1:11">
      <c r="A52" s="157" t="s">
        <v>43</v>
      </c>
      <c r="B52" s="157" t="s">
        <v>166</v>
      </c>
      <c r="C52" s="157" t="s">
        <v>125</v>
      </c>
      <c r="D52" s="304" t="s">
        <v>71</v>
      </c>
      <c r="E52" s="304" t="s">
        <v>126</v>
      </c>
      <c r="F52" s="158" t="s">
        <v>12</v>
      </c>
      <c r="G52" s="304"/>
      <c r="H52" s="304" t="s">
        <v>127</v>
      </c>
      <c r="I52" s="304" t="s">
        <v>128</v>
      </c>
      <c r="J52" s="157" t="str">
        <f t="shared" si="0"/>
        <v>CobaltJiana</v>
      </c>
      <c r="K52" s="157" t="str">
        <f t="shared" si="1"/>
        <v>CobaltJiana</v>
      </c>
    </row>
    <row r="53" spans="1:11">
      <c r="A53" s="157" t="s">
        <v>43</v>
      </c>
      <c r="B53" s="157" t="s">
        <v>12774</v>
      </c>
      <c r="C53" s="157" t="s">
        <v>12775</v>
      </c>
      <c r="D53" s="304" t="s">
        <v>71</v>
      </c>
      <c r="E53" s="304" t="s">
        <v>12776</v>
      </c>
      <c r="F53" s="158" t="s">
        <v>12</v>
      </c>
      <c r="G53" s="304"/>
      <c r="H53" s="304" t="s">
        <v>12777</v>
      </c>
      <c r="I53" s="304"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4" t="s">
        <v>71</v>
      </c>
      <c r="E54" s="304" t="s">
        <v>12776</v>
      </c>
      <c r="F54" s="158" t="s">
        <v>12</v>
      </c>
      <c r="G54" s="304"/>
      <c r="H54" s="304" t="s">
        <v>12777</v>
      </c>
      <c r="I54" s="304" t="s">
        <v>128</v>
      </c>
      <c r="J54" s="157" t="str">
        <f t="shared" si="0"/>
        <v>CobaltJiangmen Chancsun Umicore Industry Co.,Ltd</v>
      </c>
      <c r="K54" s="157" t="str">
        <f t="shared" si="1"/>
        <v>CobaltJiangmen Chancsun Umicore Industry Co.,Ltd</v>
      </c>
    </row>
    <row r="55" spans="1:11">
      <c r="A55" s="157" t="s">
        <v>43</v>
      </c>
      <c r="B55" s="157" t="s">
        <v>167</v>
      </c>
      <c r="C55" s="157" t="s">
        <v>117</v>
      </c>
      <c r="D55" s="304" t="s">
        <v>71</v>
      </c>
      <c r="E55" s="304" t="s">
        <v>118</v>
      </c>
      <c r="F55" s="158" t="s">
        <v>12</v>
      </c>
      <c r="G55" s="304"/>
      <c r="H55" s="304" t="s">
        <v>119</v>
      </c>
      <c r="I55" s="304" t="s">
        <v>120</v>
      </c>
      <c r="J55" s="157" t="str">
        <f t="shared" si="0"/>
        <v>CobaltJiangsu Cobalt Nickel Metal (KLK)</v>
      </c>
      <c r="K55" s="157" t="str">
        <f t="shared" si="1"/>
        <v>CobaltJiangsu Cobalt Nickel Metal (KLK)</v>
      </c>
    </row>
    <row r="56" spans="1:11">
      <c r="A56" s="157" t="s">
        <v>43</v>
      </c>
      <c r="B56" s="157" t="s">
        <v>168</v>
      </c>
      <c r="C56" s="157" t="s">
        <v>117</v>
      </c>
      <c r="D56" s="304" t="s">
        <v>71</v>
      </c>
      <c r="E56" s="304" t="s">
        <v>118</v>
      </c>
      <c r="F56" s="158" t="s">
        <v>12</v>
      </c>
      <c r="G56" s="304"/>
      <c r="H56" s="304" t="s">
        <v>119</v>
      </c>
      <c r="I56" s="304" t="s">
        <v>120</v>
      </c>
      <c r="J56" s="157" t="str">
        <f t="shared" si="0"/>
        <v>CobaltJiangsu KLK Cobalt Nickel Metal Co., Ltd.</v>
      </c>
      <c r="K56" s="157" t="str">
        <f t="shared" si="1"/>
        <v>CobaltJiangsu KLK Cobalt Nickel Metal Co., Ltd.</v>
      </c>
    </row>
    <row r="57" spans="1:11">
      <c r="A57" s="157" t="s">
        <v>43</v>
      </c>
      <c r="B57" s="157" t="s">
        <v>169</v>
      </c>
      <c r="C57" s="157" t="s">
        <v>169</v>
      </c>
      <c r="D57" s="304" t="s">
        <v>71</v>
      </c>
      <c r="E57" s="304" t="s">
        <v>170</v>
      </c>
      <c r="F57" s="158" t="s">
        <v>12</v>
      </c>
      <c r="G57" s="304"/>
      <c r="H57" s="304" t="s">
        <v>171</v>
      </c>
      <c r="I57" s="304" t="s">
        <v>120</v>
      </c>
      <c r="J57" s="157" t="str">
        <f t="shared" si="0"/>
        <v>CobaltJiangsu Xiongfeng Technology Co., Ltd.</v>
      </c>
      <c r="K57" s="157" t="str">
        <f t="shared" si="1"/>
        <v>CobaltJiangsu Xiongfeng Technology Co., Ltd.</v>
      </c>
    </row>
    <row r="58" spans="1:11">
      <c r="A58" s="157" t="s">
        <v>43</v>
      </c>
      <c r="B58" s="157" t="s">
        <v>12778</v>
      </c>
      <c r="C58" s="157" t="s">
        <v>12778</v>
      </c>
      <c r="D58" s="304" t="s">
        <v>71</v>
      </c>
      <c r="E58" s="304" t="s">
        <v>172</v>
      </c>
      <c r="F58" s="158" t="s">
        <v>12</v>
      </c>
      <c r="G58" s="304"/>
      <c r="H58" s="304" t="s">
        <v>111</v>
      </c>
      <c r="I58" s="304" t="s">
        <v>112</v>
      </c>
      <c r="J58" s="157" t="str">
        <f t="shared" si="0"/>
        <v>CobaltJiangxi Jiangwu Cobalt Industrial Co., Ltd.</v>
      </c>
      <c r="K58" s="157" t="str">
        <f t="shared" si="1"/>
        <v>CobaltJiangxi Jiangwu Cobalt Industrial Co., Ltd.</v>
      </c>
    </row>
    <row r="59" spans="1:11">
      <c r="A59" s="157" t="s">
        <v>43</v>
      </c>
      <c r="B59" s="157" t="s">
        <v>12536</v>
      </c>
      <c r="C59" s="157" t="s">
        <v>12536</v>
      </c>
      <c r="D59" s="304" t="s">
        <v>71</v>
      </c>
      <c r="E59" s="304" t="s">
        <v>12535</v>
      </c>
      <c r="F59" s="158" t="s">
        <v>12</v>
      </c>
      <c r="G59" s="304"/>
      <c r="H59" s="304" t="s">
        <v>12537</v>
      </c>
      <c r="I59" s="304"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4" t="s">
        <v>71</v>
      </c>
      <c r="E60" s="304" t="s">
        <v>12780</v>
      </c>
      <c r="F60" s="158" t="s">
        <v>12</v>
      </c>
      <c r="G60" s="304"/>
      <c r="H60" s="304" t="s">
        <v>12781</v>
      </c>
      <c r="I60" s="304"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4" t="s">
        <v>71</v>
      </c>
      <c r="E61" s="304" t="s">
        <v>12780</v>
      </c>
      <c r="F61" s="158" t="s">
        <v>12</v>
      </c>
      <c r="G61" s="304"/>
      <c r="H61" s="304" t="s">
        <v>12781</v>
      </c>
      <c r="I61" s="304" t="s">
        <v>112</v>
      </c>
      <c r="J61" s="157" t="str">
        <f t="shared" si="0"/>
        <v>CobaltJiangxi Ruida New Energy Technology Co., Ltd.</v>
      </c>
      <c r="K61" s="157" t="str">
        <f t="shared" si="1"/>
        <v>CobaltJiangxi Ruida New Energy Technology Co., Ltd.</v>
      </c>
    </row>
    <row r="62" spans="1:11">
      <c r="A62" s="157" t="s">
        <v>43</v>
      </c>
      <c r="B62" s="157" t="s">
        <v>174</v>
      </c>
      <c r="C62" s="157" t="s">
        <v>174</v>
      </c>
      <c r="D62" s="304" t="s">
        <v>71</v>
      </c>
      <c r="E62" s="304" t="s">
        <v>175</v>
      </c>
      <c r="F62" s="158" t="s">
        <v>12</v>
      </c>
      <c r="G62" s="304"/>
      <c r="H62" s="304" t="s">
        <v>176</v>
      </c>
      <c r="I62" s="304" t="s">
        <v>177</v>
      </c>
      <c r="J62" s="157" t="str">
        <f t="shared" si="0"/>
        <v>CobaltJingmen GEM Co., Ltd.</v>
      </c>
      <c r="K62" s="157" t="str">
        <f t="shared" si="1"/>
        <v>CobaltJingmen GEM Co., Ltd.</v>
      </c>
    </row>
    <row r="63" spans="1:11">
      <c r="A63" s="157" t="s">
        <v>43</v>
      </c>
      <c r="B63" s="157" t="s">
        <v>178</v>
      </c>
      <c r="C63" s="157" t="s">
        <v>178</v>
      </c>
      <c r="D63" s="304" t="s">
        <v>179</v>
      </c>
      <c r="E63" s="304" t="s">
        <v>180</v>
      </c>
      <c r="F63" s="158" t="s">
        <v>12</v>
      </c>
      <c r="G63" s="304"/>
      <c r="H63" s="304" t="s">
        <v>181</v>
      </c>
      <c r="I63" s="304"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4" t="s">
        <v>66</v>
      </c>
      <c r="E64" s="304" t="s">
        <v>184</v>
      </c>
      <c r="F64" s="158" t="s">
        <v>12</v>
      </c>
      <c r="G64" s="304"/>
      <c r="H64" s="304" t="s">
        <v>185</v>
      </c>
      <c r="I64" s="304" t="s">
        <v>186</v>
      </c>
      <c r="J64" s="157" t="str">
        <f t="shared" si="0"/>
        <v>CobaltKamoto Copper Company</v>
      </c>
      <c r="K64" s="157" t="str">
        <f t="shared" si="1"/>
        <v>CobaltKamoto Copper Company</v>
      </c>
    </row>
    <row r="65" spans="1:11">
      <c r="A65" s="157" t="s">
        <v>43</v>
      </c>
      <c r="B65" s="157" t="s">
        <v>12711</v>
      </c>
      <c r="C65" s="157" t="s">
        <v>12539</v>
      </c>
      <c r="D65" s="304" t="s">
        <v>66</v>
      </c>
      <c r="E65" s="304" t="s">
        <v>12538</v>
      </c>
      <c r="F65" s="158" t="s">
        <v>12</v>
      </c>
      <c r="G65" s="304"/>
      <c r="H65" s="304" t="s">
        <v>68</v>
      </c>
      <c r="I65" s="304" t="s">
        <v>69</v>
      </c>
      <c r="J65" s="157" t="str">
        <f t="shared" si="0"/>
        <v>CobaltKasombo Minerals (SPRL) - MIKAS Huayou</v>
      </c>
      <c r="K65" s="157" t="str">
        <f t="shared" si="1"/>
        <v>CobaltKasombo Minerals (SPRL) - MIKAS Huayou</v>
      </c>
    </row>
    <row r="66" spans="1:11">
      <c r="A66" s="157" t="s">
        <v>43</v>
      </c>
      <c r="B66" s="157" t="s">
        <v>236</v>
      </c>
      <c r="C66" s="157" t="s">
        <v>12712</v>
      </c>
      <c r="D66" s="304" t="s">
        <v>66</v>
      </c>
      <c r="E66" s="304" t="s">
        <v>12713</v>
      </c>
      <c r="F66" s="158" t="s">
        <v>12</v>
      </c>
      <c r="G66" s="304"/>
      <c r="H66" s="304" t="s">
        <v>185</v>
      </c>
      <c r="I66" s="304" t="s">
        <v>186</v>
      </c>
      <c r="J66" s="157" t="str">
        <f t="shared" si="0"/>
        <v>CobaltKisanfu</v>
      </c>
      <c r="K66" s="157" t="str">
        <f t="shared" si="1"/>
        <v>CobaltKisanfu</v>
      </c>
    </row>
    <row r="67" spans="1:11">
      <c r="A67" s="157" t="s">
        <v>43</v>
      </c>
      <c r="B67" s="157" t="s">
        <v>12712</v>
      </c>
      <c r="C67" s="157" t="s">
        <v>12712</v>
      </c>
      <c r="D67" s="304" t="s">
        <v>66</v>
      </c>
      <c r="E67" s="304" t="s">
        <v>12713</v>
      </c>
      <c r="F67" s="158" t="s">
        <v>12</v>
      </c>
      <c r="G67" s="304"/>
      <c r="H67" s="304" t="s">
        <v>185</v>
      </c>
      <c r="I67" s="304" t="s">
        <v>186</v>
      </c>
      <c r="J67" s="157" t="str">
        <f t="shared" si="0"/>
        <v>CobaltKisanfu Mining (Kimin)</v>
      </c>
      <c r="K67" s="157" t="str">
        <f t="shared" si="1"/>
        <v>CobaltKisanfu Mining (Kimin)</v>
      </c>
    </row>
    <row r="68" spans="1:11">
      <c r="A68" s="157" t="s">
        <v>43</v>
      </c>
      <c r="B68" s="157" t="s">
        <v>187</v>
      </c>
      <c r="C68" s="157" t="s">
        <v>178</v>
      </c>
      <c r="D68" s="304" t="s">
        <v>179</v>
      </c>
      <c r="E68" s="304" t="s">
        <v>180</v>
      </c>
      <c r="F68" s="158" t="s">
        <v>12</v>
      </c>
      <c r="G68" s="304"/>
      <c r="H68" s="304" t="s">
        <v>181</v>
      </c>
      <c r="I68" s="304" t="s">
        <v>182</v>
      </c>
      <c r="J68" s="157" t="str">
        <f t="shared" si="0"/>
        <v>CobaltKola Mining and Metallurgical Company</v>
      </c>
      <c r="K68" s="157" t="str">
        <f t="shared" si="1"/>
        <v>CobaltKola Mining and Metallurgical Company</v>
      </c>
    </row>
    <row r="69" spans="1:11">
      <c r="A69" s="157" t="s">
        <v>43</v>
      </c>
      <c r="B69" s="157" t="s">
        <v>188</v>
      </c>
      <c r="C69" s="157" t="s">
        <v>12714</v>
      </c>
      <c r="D69" s="304" t="s">
        <v>66</v>
      </c>
      <c r="E69" s="304" t="s">
        <v>189</v>
      </c>
      <c r="F69" s="158" t="s">
        <v>12</v>
      </c>
      <c r="G69" s="304"/>
      <c r="H69" s="304" t="s">
        <v>68</v>
      </c>
      <c r="I69" s="304"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4" t="s">
        <v>66</v>
      </c>
      <c r="E70" s="304" t="s">
        <v>189</v>
      </c>
      <c r="F70" s="158" t="s">
        <v>12</v>
      </c>
      <c r="G70" s="304"/>
      <c r="H70" s="304" t="s">
        <v>68</v>
      </c>
      <c r="I70" s="304"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4" t="s">
        <v>66</v>
      </c>
      <c r="E71" s="304" t="s">
        <v>12538</v>
      </c>
      <c r="F71" s="158" t="s">
        <v>12</v>
      </c>
      <c r="G71" s="304"/>
      <c r="H71" s="304" t="s">
        <v>68</v>
      </c>
      <c r="I71" s="304" t="s">
        <v>69</v>
      </c>
      <c r="J71" s="157" t="str">
        <f t="shared" si="2"/>
        <v>CobaltLa Miniere de Kambove</v>
      </c>
      <c r="K71" s="157" t="str">
        <f t="shared" si="3"/>
        <v>CobaltLa Miniere de Kambove</v>
      </c>
    </row>
    <row r="72" spans="1:11">
      <c r="A72" s="157" t="s">
        <v>43</v>
      </c>
      <c r="B72" s="157" t="s">
        <v>12580</v>
      </c>
      <c r="C72" s="157" t="s">
        <v>12539</v>
      </c>
      <c r="D72" s="304" t="s">
        <v>66</v>
      </c>
      <c r="E72" s="304" t="s">
        <v>12538</v>
      </c>
      <c r="F72" s="158" t="s">
        <v>12</v>
      </c>
      <c r="G72" s="304"/>
      <c r="H72" s="304" t="s">
        <v>68</v>
      </c>
      <c r="I72" s="304" t="s">
        <v>69</v>
      </c>
      <c r="J72" s="157" t="str">
        <f t="shared" si="2"/>
        <v>CobaltLa Miniere de Kasombo</v>
      </c>
      <c r="K72" s="157" t="str">
        <f t="shared" si="3"/>
        <v>CobaltLa Miniere de Kasombo</v>
      </c>
    </row>
    <row r="73" spans="1:11">
      <c r="A73" s="157" t="s">
        <v>43</v>
      </c>
      <c r="B73" s="157" t="s">
        <v>12539</v>
      </c>
      <c r="C73" s="157" t="s">
        <v>12539</v>
      </c>
      <c r="D73" s="304" t="s">
        <v>66</v>
      </c>
      <c r="E73" s="304" t="s">
        <v>12538</v>
      </c>
      <c r="F73" s="158" t="s">
        <v>12</v>
      </c>
      <c r="G73" s="304"/>
      <c r="H73" s="304" t="s">
        <v>68</v>
      </c>
      <c r="I73" s="304" t="s">
        <v>69</v>
      </c>
      <c r="J73" s="157" t="str">
        <f t="shared" si="2"/>
        <v>CobaltLA MINIERE DE KASOMBO SAS</v>
      </c>
      <c r="K73" s="157" t="str">
        <f t="shared" si="3"/>
        <v>CobaltLA MINIERE DE KASOMBO SAS</v>
      </c>
    </row>
    <row r="74" spans="1:11">
      <c r="A74" s="157" t="s">
        <v>43</v>
      </c>
      <c r="B74" s="157" t="s">
        <v>190</v>
      </c>
      <c r="C74" s="157" t="s">
        <v>190</v>
      </c>
      <c r="D74" s="304" t="s">
        <v>71</v>
      </c>
      <c r="E74" s="304" t="s">
        <v>191</v>
      </c>
      <c r="F74" s="158" t="s">
        <v>12</v>
      </c>
      <c r="G74" s="304"/>
      <c r="H74" s="304" t="s">
        <v>192</v>
      </c>
      <c r="I74" s="304"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4" t="s">
        <v>82</v>
      </c>
      <c r="E75" s="304" t="s">
        <v>12715</v>
      </c>
      <c r="F75" s="158" t="s">
        <v>12</v>
      </c>
      <c r="G75" s="304"/>
      <c r="H75" s="304" t="s">
        <v>12783</v>
      </c>
      <c r="I75" s="304" t="s">
        <v>11607</v>
      </c>
      <c r="J75" s="157" t="str">
        <f t="shared" si="2"/>
        <v>CobaltLianyou Resources Co., Ltd.</v>
      </c>
      <c r="K75" s="157" t="str">
        <f t="shared" si="3"/>
        <v>CobaltLianyou Resources Co., Ltd.</v>
      </c>
    </row>
    <row r="76" spans="1:11">
      <c r="A76" s="157" t="s">
        <v>43</v>
      </c>
      <c r="B76" s="157" t="s">
        <v>194</v>
      </c>
      <c r="C76" s="157" t="s">
        <v>194</v>
      </c>
      <c r="D76" s="304" t="s">
        <v>179</v>
      </c>
      <c r="E76" s="304" t="s">
        <v>195</v>
      </c>
      <c r="F76" s="158" t="s">
        <v>12</v>
      </c>
      <c r="G76" s="304"/>
      <c r="H76" s="304" t="s">
        <v>196</v>
      </c>
      <c r="I76" s="304" t="s">
        <v>197</v>
      </c>
      <c r="J76" s="157" t="str">
        <f t="shared" si="2"/>
        <v>CobaltLLC Vostok</v>
      </c>
      <c r="K76" s="157" t="str">
        <f t="shared" si="3"/>
        <v>CobaltLLC Vostok</v>
      </c>
    </row>
    <row r="77" spans="1:11">
      <c r="A77" s="157" t="s">
        <v>43</v>
      </c>
      <c r="B77" s="157" t="s">
        <v>198</v>
      </c>
      <c r="C77" s="157" t="s">
        <v>65</v>
      </c>
      <c r="D77" s="304" t="s">
        <v>66</v>
      </c>
      <c r="E77" s="304" t="s">
        <v>67</v>
      </c>
      <c r="F77" s="158" t="s">
        <v>12</v>
      </c>
      <c r="G77" s="304"/>
      <c r="H77" s="304" t="s">
        <v>68</v>
      </c>
      <c r="I77" s="304" t="s">
        <v>69</v>
      </c>
      <c r="J77" s="157" t="str">
        <f t="shared" si="2"/>
        <v>CobaltLubumbashi (Mine de L’Etoile)</v>
      </c>
      <c r="K77" s="157" t="str">
        <f t="shared" si="3"/>
        <v>CobaltLubumbashi (Mine de L’Etoile)</v>
      </c>
    </row>
    <row r="78" spans="1:11">
      <c r="A78" s="157" t="s">
        <v>43</v>
      </c>
      <c r="B78" s="157" t="s">
        <v>12581</v>
      </c>
      <c r="C78" s="157" t="s">
        <v>183</v>
      </c>
      <c r="D78" s="304" t="s">
        <v>66</v>
      </c>
      <c r="E78" s="304" t="s">
        <v>184</v>
      </c>
      <c r="F78" s="158" t="s">
        <v>12</v>
      </c>
      <c r="G78" s="304"/>
      <c r="H78" s="304" t="s">
        <v>185</v>
      </c>
      <c r="I78" s="304" t="s">
        <v>186</v>
      </c>
      <c r="J78" s="157" t="str">
        <f t="shared" si="2"/>
        <v>CobaltLuilu Metallurgical Plant</v>
      </c>
      <c r="K78" s="157" t="str">
        <f t="shared" si="3"/>
        <v>CobaltLuilu Metallurgical Plant</v>
      </c>
    </row>
    <row r="79" spans="1:11">
      <c r="A79" s="157" t="s">
        <v>43</v>
      </c>
      <c r="B79" s="157" t="s">
        <v>12784</v>
      </c>
      <c r="C79" s="157" t="s">
        <v>12784</v>
      </c>
      <c r="D79" s="304" t="s">
        <v>66</v>
      </c>
      <c r="E79" s="304" t="s">
        <v>12787</v>
      </c>
      <c r="F79" s="158" t="s">
        <v>12</v>
      </c>
      <c r="G79" s="304"/>
      <c r="H79" s="304" t="s">
        <v>12786</v>
      </c>
      <c r="I79" s="304" t="s">
        <v>186</v>
      </c>
      <c r="J79" s="157" t="str">
        <f t="shared" si="2"/>
        <v>CobaltLUILU RESSOURCES SAS</v>
      </c>
      <c r="K79" s="157" t="str">
        <f t="shared" si="3"/>
        <v>CobaltLUILU RESSOURCES SAS</v>
      </c>
    </row>
    <row r="80" spans="1:11">
      <c r="A80" s="157" t="s">
        <v>43</v>
      </c>
      <c r="B80" s="157" t="s">
        <v>199</v>
      </c>
      <c r="C80" s="157" t="s">
        <v>200</v>
      </c>
      <c r="D80" s="304" t="s">
        <v>71</v>
      </c>
      <c r="E80" s="304" t="s">
        <v>201</v>
      </c>
      <c r="F80" s="158" t="s">
        <v>12</v>
      </c>
      <c r="G80" s="304"/>
      <c r="H80" s="304" t="s">
        <v>202</v>
      </c>
      <c r="I80" s="304" t="s">
        <v>203</v>
      </c>
      <c r="J80" s="157" t="str">
        <f t="shared" si="2"/>
        <v>CobaltMaolian</v>
      </c>
      <c r="K80" s="157" t="str">
        <f t="shared" si="3"/>
        <v>CobaltMaolian</v>
      </c>
    </row>
    <row r="81" spans="1:11">
      <c r="A81" s="157" t="s">
        <v>43</v>
      </c>
      <c r="B81" s="157" t="s">
        <v>204</v>
      </c>
      <c r="C81" s="157" t="s">
        <v>204</v>
      </c>
      <c r="D81" s="304" t="s">
        <v>205</v>
      </c>
      <c r="E81" s="304" t="s">
        <v>206</v>
      </c>
      <c r="F81" s="158" t="s">
        <v>12</v>
      </c>
      <c r="G81" s="304"/>
      <c r="H81" s="304" t="s">
        <v>207</v>
      </c>
      <c r="I81" s="304" t="s">
        <v>207</v>
      </c>
      <c r="J81" s="157" t="str">
        <f t="shared" si="2"/>
        <v>CobaltMechema Chemicals (Thailand) Co., Ltd.</v>
      </c>
      <c r="K81" s="157" t="str">
        <f t="shared" si="3"/>
        <v>CobaltMechema Chemicals (Thailand) Co., Ltd.</v>
      </c>
    </row>
    <row r="82" spans="1:11">
      <c r="A82" s="157" t="s">
        <v>43</v>
      </c>
      <c r="B82" s="157" t="s">
        <v>208</v>
      </c>
      <c r="C82" s="157" t="s">
        <v>208</v>
      </c>
      <c r="D82" s="304" t="s">
        <v>71</v>
      </c>
      <c r="E82" s="304" t="s">
        <v>209</v>
      </c>
      <c r="F82" s="158" t="s">
        <v>12</v>
      </c>
      <c r="G82" s="304"/>
      <c r="H82" s="304" t="s">
        <v>210</v>
      </c>
      <c r="I82" s="304" t="s">
        <v>211</v>
      </c>
      <c r="J82" s="157" t="str">
        <f t="shared" si="2"/>
        <v>CobaltMechema Chemicals shang-yu</v>
      </c>
      <c r="K82" s="157" t="str">
        <f t="shared" si="3"/>
        <v>CobaltMechema Chemicals shang-yu</v>
      </c>
    </row>
    <row r="83" spans="1:11">
      <c r="A83" s="157" t="s">
        <v>43</v>
      </c>
      <c r="B83" s="157" t="s">
        <v>212</v>
      </c>
      <c r="C83" s="157" t="s">
        <v>212</v>
      </c>
      <c r="D83" s="304" t="s">
        <v>87</v>
      </c>
      <c r="E83" s="304" t="s">
        <v>213</v>
      </c>
      <c r="F83" s="158" t="s">
        <v>12</v>
      </c>
      <c r="G83" s="304"/>
      <c r="H83" s="304" t="s">
        <v>89</v>
      </c>
      <c r="I83" s="304" t="s">
        <v>90</v>
      </c>
      <c r="J83" s="157" t="str">
        <f t="shared" si="2"/>
        <v>CobaltMechema Korea, Co., Ltd.</v>
      </c>
      <c r="K83" s="157" t="str">
        <f t="shared" si="3"/>
        <v>CobaltMechema Korea, Co., Ltd.</v>
      </c>
    </row>
    <row r="84" spans="1:11">
      <c r="A84" s="157" t="s">
        <v>43</v>
      </c>
      <c r="B84" s="157" t="s">
        <v>214</v>
      </c>
      <c r="C84" s="157" t="s">
        <v>214</v>
      </c>
      <c r="D84" s="304" t="s">
        <v>82</v>
      </c>
      <c r="E84" s="304" t="s">
        <v>215</v>
      </c>
      <c r="F84" s="158" t="s">
        <v>12</v>
      </c>
      <c r="G84" s="304"/>
      <c r="H84" s="304" t="s">
        <v>216</v>
      </c>
      <c r="I84" s="304" t="s">
        <v>216</v>
      </c>
      <c r="J84" s="157" t="str">
        <f t="shared" si="2"/>
        <v>CobaltMechema Taiwan Plant 1</v>
      </c>
      <c r="K84" s="157" t="str">
        <f t="shared" si="3"/>
        <v>CobaltMechema Taiwan Plant 1</v>
      </c>
    </row>
    <row r="85" spans="1:11">
      <c r="A85" s="157" t="s">
        <v>43</v>
      </c>
      <c r="B85" s="157" t="s">
        <v>217</v>
      </c>
      <c r="C85" s="157" t="s">
        <v>217</v>
      </c>
      <c r="D85" s="304" t="s">
        <v>82</v>
      </c>
      <c r="E85" s="304" t="s">
        <v>218</v>
      </c>
      <c r="F85" s="158" t="s">
        <v>12</v>
      </c>
      <c r="G85" s="304"/>
      <c r="H85" s="304" t="s">
        <v>216</v>
      </c>
      <c r="I85" s="304" t="s">
        <v>216</v>
      </c>
      <c r="J85" s="157" t="str">
        <f t="shared" si="2"/>
        <v>CobaltMechema Taiwan Plant 2</v>
      </c>
      <c r="K85" s="157" t="str">
        <f t="shared" si="3"/>
        <v>CobaltMechema Taiwan Plant 2</v>
      </c>
    </row>
    <row r="86" spans="1:11">
      <c r="A86" s="157" t="s">
        <v>43</v>
      </c>
      <c r="B86" s="157" t="s">
        <v>219</v>
      </c>
      <c r="C86" s="157" t="s">
        <v>219</v>
      </c>
      <c r="D86" s="304" t="s">
        <v>66</v>
      </c>
      <c r="E86" s="304" t="s">
        <v>220</v>
      </c>
      <c r="F86" s="158" t="s">
        <v>12</v>
      </c>
      <c r="G86" s="304"/>
      <c r="H86" s="304" t="s">
        <v>221</v>
      </c>
      <c r="I86" s="304" t="s">
        <v>69</v>
      </c>
      <c r="J86" s="157" t="str">
        <f t="shared" si="2"/>
        <v>CobaltMETAL MINES SARL</v>
      </c>
      <c r="K86" s="157" t="str">
        <f t="shared" si="3"/>
        <v>CobaltMETAL MINES SARL</v>
      </c>
    </row>
    <row r="87" spans="1:11">
      <c r="A87" s="157" t="s">
        <v>43</v>
      </c>
      <c r="B87" s="157" t="s">
        <v>222</v>
      </c>
      <c r="C87" s="157" t="s">
        <v>12714</v>
      </c>
      <c r="D87" s="304" t="s">
        <v>66</v>
      </c>
      <c r="E87" s="304" t="s">
        <v>189</v>
      </c>
      <c r="F87" s="158" t="s">
        <v>12</v>
      </c>
      <c r="G87" s="304"/>
      <c r="H87" s="304" t="s">
        <v>68</v>
      </c>
      <c r="I87" s="304" t="s">
        <v>69</v>
      </c>
      <c r="J87" s="157" t="str">
        <f t="shared" si="2"/>
        <v>CobaltMetalkol</v>
      </c>
      <c r="K87" s="157" t="str">
        <f t="shared" si="3"/>
        <v>CobaltMetalkol</v>
      </c>
    </row>
    <row r="88" spans="1:11">
      <c r="A88" s="157" t="s">
        <v>43</v>
      </c>
      <c r="B88" s="157" t="s">
        <v>12582</v>
      </c>
      <c r="C88" s="157" t="s">
        <v>12539</v>
      </c>
      <c r="D88" s="304" t="s">
        <v>66</v>
      </c>
      <c r="E88" s="304" t="s">
        <v>12538</v>
      </c>
      <c r="F88" s="158" t="s">
        <v>12</v>
      </c>
      <c r="G88" s="304"/>
      <c r="H88" s="304" t="s">
        <v>68</v>
      </c>
      <c r="I88" s="304" t="s">
        <v>69</v>
      </c>
      <c r="J88" s="157" t="str">
        <f t="shared" si="2"/>
        <v>CobaltMIKAS</v>
      </c>
      <c r="K88" s="157" t="str">
        <f t="shared" si="3"/>
        <v>CobaltMIKAS</v>
      </c>
    </row>
    <row r="89" spans="1:11">
      <c r="A89" s="157" t="s">
        <v>43</v>
      </c>
      <c r="B89" s="157" t="s">
        <v>223</v>
      </c>
      <c r="C89" s="157" t="s">
        <v>224</v>
      </c>
      <c r="D89" s="304" t="s">
        <v>225</v>
      </c>
      <c r="E89" s="304" t="s">
        <v>226</v>
      </c>
      <c r="F89" s="158" t="s">
        <v>12</v>
      </c>
      <c r="G89" s="304"/>
      <c r="H89" s="304" t="s">
        <v>227</v>
      </c>
      <c r="I89" s="304" t="s">
        <v>228</v>
      </c>
      <c r="J89" s="157" t="str">
        <f t="shared" si="2"/>
        <v>CobaltMinara Resources Pty</v>
      </c>
      <c r="K89" s="157" t="str">
        <f t="shared" si="3"/>
        <v>CobaltMinara Resources Pty</v>
      </c>
    </row>
    <row r="90" spans="1:11">
      <c r="A90" s="157" t="s">
        <v>43</v>
      </c>
      <c r="B90" s="157" t="s">
        <v>229</v>
      </c>
      <c r="C90" s="157" t="s">
        <v>224</v>
      </c>
      <c r="D90" s="304" t="s">
        <v>225</v>
      </c>
      <c r="E90" s="304" t="s">
        <v>226</v>
      </c>
      <c r="F90" s="158" t="s">
        <v>12</v>
      </c>
      <c r="G90" s="304"/>
      <c r="H90" s="304" t="s">
        <v>227</v>
      </c>
      <c r="I90" s="304" t="s">
        <v>228</v>
      </c>
      <c r="J90" s="157" t="str">
        <f t="shared" si="2"/>
        <v>CobaltMinara Resources Pty Ltd.</v>
      </c>
      <c r="K90" s="157" t="str">
        <f t="shared" si="3"/>
        <v>CobaltMinara Resources Pty Ltd.</v>
      </c>
    </row>
    <row r="91" spans="1:11">
      <c r="A91" s="157" t="s">
        <v>43</v>
      </c>
      <c r="B91" s="157" t="s">
        <v>230</v>
      </c>
      <c r="C91" s="157" t="s">
        <v>230</v>
      </c>
      <c r="D91" s="304" t="s">
        <v>77</v>
      </c>
      <c r="E91" s="304" t="s">
        <v>231</v>
      </c>
      <c r="F91" s="158" t="s">
        <v>12</v>
      </c>
      <c r="G91" s="304"/>
      <c r="H91" s="304" t="s">
        <v>232</v>
      </c>
      <c r="I91" s="304" t="s">
        <v>233</v>
      </c>
      <c r="J91" s="157" t="str">
        <f t="shared" si="2"/>
        <v>CobaltMine de Bou-Azzer</v>
      </c>
      <c r="K91" s="157" t="str">
        <f t="shared" si="3"/>
        <v>CobaltMine de Bou-Azzer</v>
      </c>
    </row>
    <row r="92" spans="1:11">
      <c r="A92" s="157" t="s">
        <v>43</v>
      </c>
      <c r="B92" s="157" t="s">
        <v>234</v>
      </c>
      <c r="C92" s="157" t="s">
        <v>234</v>
      </c>
      <c r="D92" s="304" t="s">
        <v>66</v>
      </c>
      <c r="E92" s="304" t="s">
        <v>235</v>
      </c>
      <c r="F92" s="158" t="s">
        <v>12</v>
      </c>
      <c r="G92" s="304"/>
      <c r="H92" s="304" t="s">
        <v>236</v>
      </c>
      <c r="I92" s="304" t="s">
        <v>186</v>
      </c>
      <c r="J92" s="157" t="str">
        <f t="shared" si="2"/>
        <v>CobaltMKM - La Miniere de Kalumbwe Myunga</v>
      </c>
      <c r="K92" s="157" t="str">
        <f t="shared" si="3"/>
        <v>CobaltMKM - La Miniere de Kalumbwe Myunga</v>
      </c>
    </row>
    <row r="93" spans="1:11">
      <c r="A93" s="157" t="s">
        <v>43</v>
      </c>
      <c r="B93" s="157" t="s">
        <v>237</v>
      </c>
      <c r="C93" s="157" t="s">
        <v>234</v>
      </c>
      <c r="D93" s="304" t="s">
        <v>66</v>
      </c>
      <c r="E93" s="304" t="s">
        <v>235</v>
      </c>
      <c r="F93" s="158" t="s">
        <v>12</v>
      </c>
      <c r="G93" s="304"/>
      <c r="H93" s="304" t="s">
        <v>236</v>
      </c>
      <c r="I93" s="304" t="s">
        <v>186</v>
      </c>
      <c r="J93" s="157" t="str">
        <f t="shared" si="2"/>
        <v>CobaltMKM - La Minière de Kalumbwe Myunga</v>
      </c>
      <c r="K93" s="157" t="str">
        <f t="shared" si="3"/>
        <v>CobaltMKM - La Minière de Kalumbwe Myunga</v>
      </c>
    </row>
    <row r="94" spans="1:11">
      <c r="A94" s="157" t="s">
        <v>43</v>
      </c>
      <c r="B94" s="157" t="s">
        <v>224</v>
      </c>
      <c r="C94" s="157" t="s">
        <v>224</v>
      </c>
      <c r="D94" s="304" t="s">
        <v>225</v>
      </c>
      <c r="E94" s="304" t="s">
        <v>226</v>
      </c>
      <c r="F94" s="158" t="s">
        <v>12</v>
      </c>
      <c r="G94" s="304"/>
      <c r="H94" s="304" t="s">
        <v>227</v>
      </c>
      <c r="I94" s="304" t="s">
        <v>228</v>
      </c>
      <c r="J94" s="157" t="str">
        <f t="shared" si="2"/>
        <v>CobaltMurrin Murrin Nickel Cobalt Plant</v>
      </c>
      <c r="K94" s="157" t="str">
        <f t="shared" si="3"/>
        <v>CobaltMurrin Murrin Nickel Cobalt Plant</v>
      </c>
    </row>
    <row r="95" spans="1:11">
      <c r="A95" s="157" t="s">
        <v>43</v>
      </c>
      <c r="B95" s="157" t="s">
        <v>12788</v>
      </c>
      <c r="C95" s="157" t="s">
        <v>12716</v>
      </c>
      <c r="D95" s="304" t="s">
        <v>66</v>
      </c>
      <c r="E95" s="304" t="s">
        <v>12717</v>
      </c>
      <c r="F95" s="158" t="s">
        <v>12</v>
      </c>
      <c r="G95" s="304"/>
      <c r="H95" s="304" t="s">
        <v>185</v>
      </c>
      <c r="I95" s="304" t="s">
        <v>186</v>
      </c>
      <c r="J95" s="157" t="str">
        <f t="shared" si="2"/>
        <v>CobaltMutanda</v>
      </c>
      <c r="K95" s="157" t="str">
        <f t="shared" si="3"/>
        <v>CobaltMutanda</v>
      </c>
    </row>
    <row r="96" spans="1:11">
      <c r="A96" s="157" t="s">
        <v>43</v>
      </c>
      <c r="B96" s="157" t="s">
        <v>12716</v>
      </c>
      <c r="C96" s="157" t="s">
        <v>12716</v>
      </c>
      <c r="D96" s="304" t="s">
        <v>66</v>
      </c>
      <c r="E96" s="304" t="s">
        <v>12717</v>
      </c>
      <c r="F96" s="158" t="s">
        <v>12</v>
      </c>
      <c r="G96" s="304"/>
      <c r="H96" s="304" t="s">
        <v>185</v>
      </c>
      <c r="I96" s="304" t="s">
        <v>186</v>
      </c>
      <c r="J96" s="157" t="str">
        <f t="shared" si="2"/>
        <v>CobaltMutanda Mining SPRL</v>
      </c>
      <c r="K96" s="157" t="str">
        <f t="shared" si="3"/>
        <v>CobaltMutanda Mining SPRL</v>
      </c>
    </row>
    <row r="97" spans="1:11">
      <c r="A97" s="157" t="s">
        <v>43</v>
      </c>
      <c r="B97" s="157" t="s">
        <v>12583</v>
      </c>
      <c r="C97" s="157" t="s">
        <v>12541</v>
      </c>
      <c r="D97" s="304" t="s">
        <v>179</v>
      </c>
      <c r="E97" s="304" t="s">
        <v>12540</v>
      </c>
      <c r="F97" s="158" t="s">
        <v>12</v>
      </c>
      <c r="G97" s="304"/>
      <c r="H97" s="304" t="s">
        <v>12542</v>
      </c>
      <c r="I97" s="304"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4" t="s">
        <v>179</v>
      </c>
      <c r="E98" s="304" t="s">
        <v>12540</v>
      </c>
      <c r="F98" s="158" t="s">
        <v>12</v>
      </c>
      <c r="G98" s="304"/>
      <c r="H98" s="304" t="s">
        <v>12542</v>
      </c>
      <c r="I98" s="304"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4" t="s">
        <v>2256</v>
      </c>
      <c r="E99" s="304" t="s">
        <v>12719</v>
      </c>
      <c r="F99" s="158" t="s">
        <v>12</v>
      </c>
      <c r="G99" s="304"/>
      <c r="H99" s="304" t="s">
        <v>12720</v>
      </c>
      <c r="I99" s="304" t="s">
        <v>12251</v>
      </c>
      <c r="J99" s="157" t="str">
        <f t="shared" si="2"/>
        <v>CobaltNam Viet Cromit Joint Stock Company</v>
      </c>
      <c r="K99" s="157" t="str">
        <f t="shared" si="3"/>
        <v>CobaltNam Viet Cromit Joint Stock Company</v>
      </c>
    </row>
    <row r="100" spans="1:11">
      <c r="A100" s="157" t="s">
        <v>43</v>
      </c>
      <c r="B100" s="157" t="s">
        <v>12721</v>
      </c>
      <c r="C100" s="157" t="s">
        <v>12718</v>
      </c>
      <c r="D100" s="304" t="s">
        <v>2256</v>
      </c>
      <c r="E100" s="304" t="s">
        <v>12719</v>
      </c>
      <c r="F100" s="158" t="s">
        <v>12</v>
      </c>
      <c r="G100" s="304"/>
      <c r="H100" s="304" t="s">
        <v>12720</v>
      </c>
      <c r="I100" s="304" t="s">
        <v>12251</v>
      </c>
      <c r="J100" s="157" t="str">
        <f t="shared" si="2"/>
        <v>CobaltNan Viet Ferrochrome Co., Ltd.</v>
      </c>
      <c r="K100" s="157" t="str">
        <f t="shared" si="3"/>
        <v>CobaltNan Viet Ferrochrome Co., Ltd.</v>
      </c>
    </row>
    <row r="101" spans="1:11">
      <c r="A101" s="157" t="s">
        <v>43</v>
      </c>
      <c r="B101" s="157" t="s">
        <v>238</v>
      </c>
      <c r="C101" s="157" t="s">
        <v>238</v>
      </c>
      <c r="D101" s="304" t="s">
        <v>71</v>
      </c>
      <c r="E101" s="304" t="s">
        <v>239</v>
      </c>
      <c r="F101" s="158" t="s">
        <v>12</v>
      </c>
      <c r="G101" s="304"/>
      <c r="H101" s="304" t="s">
        <v>240</v>
      </c>
      <c r="I101" s="304" t="s">
        <v>120</v>
      </c>
      <c r="J101" s="157" t="str">
        <f t="shared" si="2"/>
        <v>CobaltNanjing Hanrui Cobalt</v>
      </c>
      <c r="K101" s="157" t="str">
        <f t="shared" si="3"/>
        <v>CobaltNanjing Hanrui Cobalt</v>
      </c>
    </row>
    <row r="102" spans="1:11">
      <c r="A102" s="157" t="s">
        <v>43</v>
      </c>
      <c r="B102" s="157" t="s">
        <v>241</v>
      </c>
      <c r="C102" s="157" t="s">
        <v>242</v>
      </c>
      <c r="D102" s="304" t="s">
        <v>71</v>
      </c>
      <c r="E102" s="304" t="s">
        <v>243</v>
      </c>
      <c r="F102" s="158" t="s">
        <v>12</v>
      </c>
      <c r="G102" s="304"/>
      <c r="H102" s="304" t="s">
        <v>244</v>
      </c>
      <c r="I102" s="304" t="s">
        <v>120</v>
      </c>
      <c r="J102" s="157" t="str">
        <f t="shared" si="2"/>
        <v>CobaltNantong Xinwei</v>
      </c>
      <c r="K102" s="157" t="str">
        <f t="shared" si="3"/>
        <v>CobaltNantong Xinwei</v>
      </c>
    </row>
    <row r="103" spans="1:11">
      <c r="A103" s="157" t="s">
        <v>43</v>
      </c>
      <c r="B103" s="157" t="s">
        <v>242</v>
      </c>
      <c r="C103" s="157" t="s">
        <v>242</v>
      </c>
      <c r="D103" s="304" t="s">
        <v>71</v>
      </c>
      <c r="E103" s="304" t="s">
        <v>243</v>
      </c>
      <c r="F103" s="158" t="s">
        <v>12</v>
      </c>
      <c r="G103" s="304"/>
      <c r="H103" s="304" t="s">
        <v>244</v>
      </c>
      <c r="I103" s="304"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4" t="s">
        <v>71</v>
      </c>
      <c r="E104" s="304" t="s">
        <v>246</v>
      </c>
      <c r="F104" s="158" t="s">
        <v>12</v>
      </c>
      <c r="G104" s="304"/>
      <c r="H104" s="304" t="s">
        <v>210</v>
      </c>
      <c r="I104" s="304"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4" t="s">
        <v>101</v>
      </c>
      <c r="E105" s="304" t="s">
        <v>102</v>
      </c>
      <c r="F105" s="158" t="s">
        <v>12</v>
      </c>
      <c r="G105" s="304"/>
      <c r="H105" s="304" t="s">
        <v>103</v>
      </c>
      <c r="I105" s="304" t="s">
        <v>104</v>
      </c>
      <c r="J105" s="157" t="str">
        <f t="shared" si="2"/>
        <v>CobaltNew Providence Metals Marketing Inc.</v>
      </c>
      <c r="K105" s="157" t="str">
        <f t="shared" si="3"/>
        <v>CobaltNew Providence Metals Marketing Inc.</v>
      </c>
    </row>
    <row r="106" spans="1:11">
      <c r="A106" s="157" t="s">
        <v>43</v>
      </c>
      <c r="B106" s="157" t="s">
        <v>248</v>
      </c>
      <c r="C106" s="157" t="s">
        <v>12543</v>
      </c>
      <c r="D106" s="304" t="s">
        <v>139</v>
      </c>
      <c r="E106" s="304" t="s">
        <v>250</v>
      </c>
      <c r="F106" s="158" t="s">
        <v>12</v>
      </c>
      <c r="G106" s="304"/>
      <c r="H106" s="304" t="s">
        <v>251</v>
      </c>
      <c r="I106" s="304" t="s">
        <v>252</v>
      </c>
      <c r="J106" s="157" t="str">
        <f t="shared" si="2"/>
        <v>CobaltNiihama Nickel and Cobalt Facility</v>
      </c>
      <c r="K106" s="157" t="str">
        <f t="shared" si="3"/>
        <v>CobaltNiihama Nickel and Cobalt Facility</v>
      </c>
    </row>
    <row r="107" spans="1:11">
      <c r="A107" s="157" t="s">
        <v>43</v>
      </c>
      <c r="B107" s="157" t="s">
        <v>12584</v>
      </c>
      <c r="C107" s="157" t="s">
        <v>12543</v>
      </c>
      <c r="D107" s="304" t="s">
        <v>139</v>
      </c>
      <c r="E107" s="304" t="s">
        <v>250</v>
      </c>
      <c r="F107" s="158" t="s">
        <v>12</v>
      </c>
      <c r="G107" s="304"/>
      <c r="H107" s="304" t="s">
        <v>251</v>
      </c>
      <c r="I107" s="304" t="s">
        <v>252</v>
      </c>
      <c r="J107" s="157" t="str">
        <f t="shared" si="2"/>
        <v>CobaltNiihama Nickel Refinery</v>
      </c>
      <c r="K107" s="157" t="str">
        <f t="shared" si="3"/>
        <v>CobaltNiihama Nickel Refinery</v>
      </c>
    </row>
    <row r="108" spans="1:11">
      <c r="A108" s="157" t="s">
        <v>43</v>
      </c>
      <c r="B108" s="157" t="s">
        <v>12543</v>
      </c>
      <c r="C108" s="157" t="s">
        <v>12543</v>
      </c>
      <c r="D108" s="304" t="s">
        <v>139</v>
      </c>
      <c r="E108" s="304" t="s">
        <v>250</v>
      </c>
      <c r="F108" s="158" t="s">
        <v>12</v>
      </c>
      <c r="G108" s="304"/>
      <c r="H108" s="304" t="s">
        <v>251</v>
      </c>
      <c r="I108" s="304"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4" t="s">
        <v>71</v>
      </c>
      <c r="E109" s="304" t="s">
        <v>254</v>
      </c>
      <c r="F109" s="158" t="s">
        <v>12</v>
      </c>
      <c r="G109" s="304"/>
      <c r="H109" s="304" t="s">
        <v>255</v>
      </c>
      <c r="I109" s="304" t="s">
        <v>211</v>
      </c>
      <c r="J109" s="157" t="str">
        <f t="shared" si="2"/>
        <v>CobaltNingbo Hubang New Material Co., Ltd.</v>
      </c>
      <c r="K109" s="157" t="str">
        <f t="shared" si="3"/>
        <v>CobaltNingbo Hubang New Material Co., Ltd.</v>
      </c>
    </row>
    <row r="110" spans="1:11">
      <c r="A110" s="157" t="s">
        <v>43</v>
      </c>
      <c r="B110" s="157" t="s">
        <v>256</v>
      </c>
      <c r="C110" s="157" t="s">
        <v>256</v>
      </c>
      <c r="D110" s="304" t="s">
        <v>71</v>
      </c>
      <c r="E110" s="304" t="s">
        <v>257</v>
      </c>
      <c r="F110" s="158" t="s">
        <v>12</v>
      </c>
      <c r="G110" s="304"/>
      <c r="H110" s="304" t="s">
        <v>255</v>
      </c>
      <c r="I110" s="304" t="s">
        <v>211</v>
      </c>
      <c r="J110" s="157" t="str">
        <f t="shared" si="2"/>
        <v>CobaltNingbo Yanmen Chemical Co., Ltd.</v>
      </c>
      <c r="K110" s="157" t="str">
        <f t="shared" si="3"/>
        <v>CobaltNingbo Yanmen Chemical Co., Ltd.</v>
      </c>
    </row>
    <row r="111" spans="1:11">
      <c r="A111" s="157" t="s">
        <v>43</v>
      </c>
      <c r="B111" s="157" t="s">
        <v>258</v>
      </c>
      <c r="C111" s="157" t="s">
        <v>258</v>
      </c>
      <c r="D111" s="304" t="s">
        <v>107</v>
      </c>
      <c r="E111" s="304" t="s">
        <v>259</v>
      </c>
      <c r="F111" s="158" t="s">
        <v>12</v>
      </c>
      <c r="G111" s="304"/>
      <c r="H111" s="304" t="s">
        <v>260</v>
      </c>
      <c r="I111" s="304" t="s">
        <v>261</v>
      </c>
      <c r="J111" s="157" t="str">
        <f t="shared" si="2"/>
        <v>CobaltNORILSK NICKEL HARJAVALTA OY</v>
      </c>
      <c r="K111" s="157" t="str">
        <f t="shared" si="3"/>
        <v>CobaltNORILSK NICKEL HARJAVALTA OY</v>
      </c>
    </row>
    <row r="112" spans="1:11">
      <c r="A112" s="157" t="s">
        <v>43</v>
      </c>
      <c r="B112" s="157" t="s">
        <v>12789</v>
      </c>
      <c r="C112" s="157" t="s">
        <v>12789</v>
      </c>
      <c r="D112" s="304" t="s">
        <v>2129</v>
      </c>
      <c r="E112" s="304" t="s">
        <v>12790</v>
      </c>
      <c r="F112" s="158" t="s">
        <v>12</v>
      </c>
      <c r="G112" s="304"/>
      <c r="H112" s="304" t="s">
        <v>12791</v>
      </c>
      <c r="I112" s="304"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4" t="s">
        <v>101</v>
      </c>
      <c r="E113" s="304" t="s">
        <v>263</v>
      </c>
      <c r="F113" s="158" t="s">
        <v>12</v>
      </c>
      <c r="G113" s="304"/>
      <c r="H113" s="304" t="s">
        <v>264</v>
      </c>
      <c r="I113" s="304" t="s">
        <v>104</v>
      </c>
      <c r="J113" s="157" t="str">
        <f t="shared" si="2"/>
        <v>CobaltPort Colborne Refinery</v>
      </c>
      <c r="K113" s="157" t="str">
        <f t="shared" si="3"/>
        <v>CobaltPort Colborne Refinery</v>
      </c>
    </row>
    <row r="114" spans="1:11">
      <c r="A114" s="157" t="s">
        <v>43</v>
      </c>
      <c r="B114" s="157" t="s">
        <v>12792</v>
      </c>
      <c r="C114" s="157" t="s">
        <v>12792</v>
      </c>
      <c r="D114" s="304" t="s">
        <v>299</v>
      </c>
      <c r="E114" s="304" t="s">
        <v>300</v>
      </c>
      <c r="F114" s="158" t="s">
        <v>12</v>
      </c>
      <c r="G114" s="304"/>
      <c r="H114" s="304" t="s">
        <v>12547</v>
      </c>
      <c r="I114" s="304" t="s">
        <v>12807</v>
      </c>
      <c r="J114" s="157" t="str">
        <f t="shared" si="2"/>
        <v>CobaltProny Resources New Caledonia</v>
      </c>
      <c r="K114" s="157" t="str">
        <f t="shared" si="3"/>
        <v>CobaltProny Resources New Caledonia</v>
      </c>
    </row>
    <row r="115" spans="1:11">
      <c r="A115" s="157" t="s">
        <v>43</v>
      </c>
      <c r="B115" s="157" t="s">
        <v>12793</v>
      </c>
      <c r="C115" s="157" t="s">
        <v>12793</v>
      </c>
      <c r="D115" s="304" t="s">
        <v>266</v>
      </c>
      <c r="E115" s="304" t="s">
        <v>12794</v>
      </c>
      <c r="F115" s="158" t="s">
        <v>12</v>
      </c>
      <c r="G115" s="304"/>
      <c r="H115" s="304" t="s">
        <v>12795</v>
      </c>
      <c r="I115" s="304" t="s">
        <v>5881</v>
      </c>
      <c r="J115" s="157" t="str">
        <f t="shared" si="2"/>
        <v>CobaltPT Halmahera Persada Lygend</v>
      </c>
      <c r="K115" s="157" t="str">
        <f t="shared" si="3"/>
        <v>CobaltPT Halmahera Persada Lygend</v>
      </c>
    </row>
    <row r="116" spans="1:11">
      <c r="A116" s="157" t="s">
        <v>43</v>
      </c>
      <c r="B116" s="157" t="s">
        <v>265</v>
      </c>
      <c r="C116" s="157" t="s">
        <v>265</v>
      </c>
      <c r="D116" s="304" t="s">
        <v>266</v>
      </c>
      <c r="E116" s="304" t="s">
        <v>267</v>
      </c>
      <c r="F116" s="158" t="s">
        <v>12</v>
      </c>
      <c r="G116" s="304"/>
      <c r="H116" s="304" t="s">
        <v>268</v>
      </c>
      <c r="I116" s="304" t="s">
        <v>269</v>
      </c>
      <c r="J116" s="157" t="str">
        <f t="shared" si="2"/>
        <v>CobaltPT Mechema Indonesia</v>
      </c>
      <c r="K116" s="157" t="str">
        <f t="shared" si="3"/>
        <v>CobaltPT Mechema Indonesia</v>
      </c>
    </row>
    <row r="117" spans="1:11">
      <c r="A117" s="157" t="s">
        <v>43</v>
      </c>
      <c r="B117" s="157" t="s">
        <v>12796</v>
      </c>
      <c r="C117" s="157" t="s">
        <v>12796</v>
      </c>
      <c r="D117" s="304" t="s">
        <v>266</v>
      </c>
      <c r="E117" s="304" t="s">
        <v>12797</v>
      </c>
      <c r="F117" s="158" t="s">
        <v>12</v>
      </c>
      <c r="G117" s="304"/>
      <c r="H117" s="304" t="s">
        <v>12798</v>
      </c>
      <c r="I117" s="304" t="s">
        <v>5907</v>
      </c>
      <c r="J117" s="157" t="str">
        <f t="shared" si="2"/>
        <v>CobaltPT QMB New Energy Materials</v>
      </c>
      <c r="K117" s="157" t="str">
        <f t="shared" si="3"/>
        <v>CobaltPT QMB New Energy Materials</v>
      </c>
    </row>
    <row r="118" spans="1:11">
      <c r="A118" s="157" t="s">
        <v>43</v>
      </c>
      <c r="B118" s="157" t="s">
        <v>270</v>
      </c>
      <c r="C118" s="157" t="s">
        <v>270</v>
      </c>
      <c r="D118" s="304" t="s">
        <v>71</v>
      </c>
      <c r="E118" s="304" t="s">
        <v>271</v>
      </c>
      <c r="F118" s="158" t="s">
        <v>12</v>
      </c>
      <c r="G118" s="304"/>
      <c r="H118" s="304" t="s">
        <v>272</v>
      </c>
      <c r="I118" s="304"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4" t="s">
        <v>66</v>
      </c>
      <c r="E119" s="304" t="s">
        <v>275</v>
      </c>
      <c r="F119" s="158" t="s">
        <v>12</v>
      </c>
      <c r="G119" s="304"/>
      <c r="H119" s="304" t="s">
        <v>276</v>
      </c>
      <c r="I119" s="304" t="s">
        <v>69</v>
      </c>
      <c r="J119" s="157" t="str">
        <f t="shared" si="2"/>
        <v>CobaltRuashi</v>
      </c>
      <c r="K119" s="157" t="str">
        <f t="shared" si="3"/>
        <v>CobaltRuashi</v>
      </c>
    </row>
    <row r="120" spans="1:11">
      <c r="A120" s="157" t="s">
        <v>43</v>
      </c>
      <c r="B120" s="157" t="s">
        <v>274</v>
      </c>
      <c r="C120" s="157" t="s">
        <v>274</v>
      </c>
      <c r="D120" s="304" t="s">
        <v>66</v>
      </c>
      <c r="E120" s="304" t="s">
        <v>275</v>
      </c>
      <c r="F120" s="158" t="s">
        <v>12</v>
      </c>
      <c r="G120" s="304"/>
      <c r="H120" s="304" t="s">
        <v>276</v>
      </c>
      <c r="I120" s="304" t="s">
        <v>69</v>
      </c>
      <c r="J120" s="157" t="str">
        <f t="shared" si="2"/>
        <v>CobaltRuashi Mining SAS</v>
      </c>
      <c r="K120" s="157" t="str">
        <f t="shared" si="3"/>
        <v>CobaltRuashi Mining SAS</v>
      </c>
    </row>
    <row r="121" spans="1:11">
      <c r="A121" s="157" t="s">
        <v>43</v>
      </c>
      <c r="B121" s="157" t="s">
        <v>12799</v>
      </c>
      <c r="C121" s="157" t="s">
        <v>12784</v>
      </c>
      <c r="D121" s="304" t="s">
        <v>66</v>
      </c>
      <c r="E121" s="304" t="s">
        <v>12785</v>
      </c>
      <c r="F121" s="158" t="s">
        <v>12</v>
      </c>
      <c r="G121" s="304"/>
      <c r="H121" s="304" t="s">
        <v>12786</v>
      </c>
      <c r="I121" s="304"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4" t="s">
        <v>66</v>
      </c>
      <c r="E122" s="304" t="s">
        <v>12787</v>
      </c>
      <c r="F122" s="158" t="s">
        <v>12</v>
      </c>
      <c r="G122" s="304"/>
      <c r="H122" s="304" t="s">
        <v>12786</v>
      </c>
      <c r="I122" s="304"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4" t="s">
        <v>101</v>
      </c>
      <c r="E123" s="304" t="s">
        <v>102</v>
      </c>
      <c r="F123" s="158" t="s">
        <v>12</v>
      </c>
      <c r="G123" s="304"/>
      <c r="H123" s="304" t="s">
        <v>103</v>
      </c>
      <c r="I123" s="304" t="s">
        <v>104</v>
      </c>
      <c r="J123" s="157" t="str">
        <f t="shared" si="2"/>
        <v>CobaltSherritt</v>
      </c>
      <c r="K123" s="157" t="str">
        <f t="shared" si="3"/>
        <v>CobaltSherritt</v>
      </c>
    </row>
    <row r="124" spans="1:11">
      <c r="A124" s="157" t="s">
        <v>43</v>
      </c>
      <c r="B124" s="157" t="s">
        <v>12800</v>
      </c>
      <c r="C124" s="157" t="s">
        <v>12800</v>
      </c>
      <c r="D124" s="304" t="s">
        <v>71</v>
      </c>
      <c r="E124" s="304" t="s">
        <v>12801</v>
      </c>
      <c r="F124" s="158" t="s">
        <v>12</v>
      </c>
      <c r="G124" s="304"/>
      <c r="H124" s="304" t="s">
        <v>12802</v>
      </c>
      <c r="I124" s="304"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4" t="s">
        <v>66</v>
      </c>
      <c r="E125" s="304" t="s">
        <v>12787</v>
      </c>
      <c r="F125" s="158" t="s">
        <v>12</v>
      </c>
      <c r="G125" s="304"/>
      <c r="H125" s="304" t="s">
        <v>12786</v>
      </c>
      <c r="I125" s="304" t="s">
        <v>186</v>
      </c>
      <c r="J125" s="157" t="str">
        <f t="shared" si="2"/>
        <v>CobaltSimple Resources Co., Ltd.</v>
      </c>
      <c r="K125" s="157" t="str">
        <f t="shared" si="3"/>
        <v>CobaltSimple Resources Co., Ltd.</v>
      </c>
    </row>
    <row r="126" spans="1:11">
      <c r="A126" s="157" t="s">
        <v>43</v>
      </c>
      <c r="B126" s="157" t="s">
        <v>12803</v>
      </c>
      <c r="C126" s="157" t="s">
        <v>12784</v>
      </c>
      <c r="D126" s="304" t="s">
        <v>66</v>
      </c>
      <c r="E126" s="304" t="s">
        <v>12785</v>
      </c>
      <c r="F126" s="158" t="s">
        <v>12</v>
      </c>
      <c r="G126" s="304"/>
      <c r="H126" s="304" t="s">
        <v>12786</v>
      </c>
      <c r="I126" s="304" t="s">
        <v>186</v>
      </c>
      <c r="J126" s="157" t="str">
        <f t="shared" si="2"/>
        <v>CobaltSimple Resources Co., Ltd.</v>
      </c>
      <c r="K126" s="157" t="str">
        <f t="shared" si="3"/>
        <v>CobaltSimple Resources Co., Ltd.</v>
      </c>
    </row>
    <row r="127" spans="1:11">
      <c r="A127" s="157" t="s">
        <v>43</v>
      </c>
      <c r="B127" s="157" t="s">
        <v>12804</v>
      </c>
      <c r="C127" s="157" t="s">
        <v>12804</v>
      </c>
      <c r="D127" s="304" t="s">
        <v>66</v>
      </c>
      <c r="E127" s="304" t="s">
        <v>12805</v>
      </c>
      <c r="F127" s="158" t="s">
        <v>12</v>
      </c>
      <c r="G127" s="304"/>
      <c r="H127" s="304" t="s">
        <v>12806</v>
      </c>
      <c r="I127" s="304" t="s">
        <v>69</v>
      </c>
      <c r="J127" s="157" t="str">
        <f t="shared" si="2"/>
        <v>CobaltSOCIETE MINIERE DU KATANGA (Lupoto Plant)</v>
      </c>
      <c r="K127" s="157" t="str">
        <f t="shared" si="3"/>
        <v>CobaltSOCIETE MINIERE DU KATANGA (Lupoto Plant)</v>
      </c>
    </row>
    <row r="128" spans="1:11">
      <c r="A128" s="157" t="s">
        <v>43</v>
      </c>
      <c r="B128" s="157" t="s">
        <v>278</v>
      </c>
      <c r="C128" s="157" t="s">
        <v>278</v>
      </c>
      <c r="D128" s="304" t="s">
        <v>66</v>
      </c>
      <c r="E128" s="304" t="s">
        <v>279</v>
      </c>
      <c r="F128" s="158" t="s">
        <v>12</v>
      </c>
      <c r="G128" s="304"/>
      <c r="H128" s="304" t="s">
        <v>68</v>
      </c>
      <c r="I128" s="304"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4" t="s">
        <v>66</v>
      </c>
      <c r="E129" s="304" t="s">
        <v>12544</v>
      </c>
      <c r="F129" s="158" t="s">
        <v>12</v>
      </c>
      <c r="G129" s="304"/>
      <c r="H129" s="304" t="s">
        <v>68</v>
      </c>
      <c r="I129" s="304"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4" t="s">
        <v>139</v>
      </c>
      <c r="E130" s="304" t="s">
        <v>250</v>
      </c>
      <c r="F130" s="158" t="s">
        <v>12</v>
      </c>
      <c r="G130" s="304"/>
      <c r="H130" s="304" t="s">
        <v>251</v>
      </c>
      <c r="I130" s="304" t="s">
        <v>252</v>
      </c>
      <c r="J130" s="157" t="str">
        <f t="shared" si="2"/>
        <v>CobaltSumitomo Metal Mining</v>
      </c>
      <c r="K130" s="157" t="str">
        <f t="shared" si="3"/>
        <v>CobaltSumitomo Metal Mining</v>
      </c>
    </row>
    <row r="131" spans="1:11">
      <c r="A131" s="157" t="s">
        <v>43</v>
      </c>
      <c r="B131" s="157" t="s">
        <v>280</v>
      </c>
      <c r="C131" s="157" t="s">
        <v>281</v>
      </c>
      <c r="D131" s="304" t="s">
        <v>87</v>
      </c>
      <c r="E131" s="304" t="s">
        <v>282</v>
      </c>
      <c r="F131" s="158" t="s">
        <v>12</v>
      </c>
      <c r="G131" s="304"/>
      <c r="H131" s="304" t="s">
        <v>283</v>
      </c>
      <c r="I131" s="304" t="s">
        <v>284</v>
      </c>
      <c r="J131" s="157" t="str">
        <f t="shared" si="2"/>
        <v>CobaltSungEel HiMetal Co., Ltd.</v>
      </c>
      <c r="K131" s="157" t="str">
        <f t="shared" si="3"/>
        <v>CobaltSungEel HiMetal Co., Ltd.</v>
      </c>
    </row>
    <row r="132" spans="1:11">
      <c r="A132" s="157" t="s">
        <v>43</v>
      </c>
      <c r="B132" s="157" t="s">
        <v>281</v>
      </c>
      <c r="C132" s="157" t="s">
        <v>281</v>
      </c>
      <c r="D132" s="304" t="s">
        <v>87</v>
      </c>
      <c r="E132" s="304" t="s">
        <v>282</v>
      </c>
      <c r="F132" s="158" t="s">
        <v>12</v>
      </c>
      <c r="G132" s="304"/>
      <c r="H132" s="304" t="s">
        <v>283</v>
      </c>
      <c r="I132" s="304" t="s">
        <v>284</v>
      </c>
      <c r="J132" s="157" t="str">
        <f t="shared" si="2"/>
        <v>CobaltSungEel HiTech Co., Ltd.</v>
      </c>
      <c r="K132" s="157" t="str">
        <f t="shared" si="3"/>
        <v>CobaltSungEel HiTech Co., Ltd.</v>
      </c>
    </row>
    <row r="133" spans="1:11">
      <c r="A133" s="157" t="s">
        <v>43</v>
      </c>
      <c r="B133" s="157" t="s">
        <v>285</v>
      </c>
      <c r="C133" s="157" t="s">
        <v>12546</v>
      </c>
      <c r="D133" s="304" t="s">
        <v>66</v>
      </c>
      <c r="E133" s="304" t="s">
        <v>287</v>
      </c>
      <c r="F133" s="158" t="s">
        <v>12</v>
      </c>
      <c r="G133" s="304"/>
      <c r="H133" s="304" t="s">
        <v>185</v>
      </c>
      <c r="I133" s="304"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4" t="s">
        <v>66</v>
      </c>
      <c r="E134" s="304" t="s">
        <v>287</v>
      </c>
      <c r="G134" s="304"/>
      <c r="H134" s="304" t="s">
        <v>185</v>
      </c>
      <c r="I134" s="304" t="s">
        <v>186</v>
      </c>
      <c r="J134" s="157" t="str">
        <f t="shared" si="4"/>
        <v>CobaltTenke Fungurume</v>
      </c>
      <c r="K134" s="157" t="str">
        <f>A134&amp;B134</f>
        <v>CobaltTenke Fungurume</v>
      </c>
    </row>
    <row r="135" spans="1:11">
      <c r="A135" s="157" t="s">
        <v>43</v>
      </c>
      <c r="B135" s="157" t="s">
        <v>12546</v>
      </c>
      <c r="C135" s="157" t="s">
        <v>12546</v>
      </c>
      <c r="D135" s="304" t="s">
        <v>66</v>
      </c>
      <c r="E135" s="304" t="s">
        <v>287</v>
      </c>
      <c r="G135" s="304"/>
      <c r="H135" s="304" t="s">
        <v>185</v>
      </c>
      <c r="I135" s="304"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4" t="s">
        <v>95</v>
      </c>
      <c r="I136" s="304"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4" t="s">
        <v>202</v>
      </c>
      <c r="I137" s="304"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4" t="s">
        <v>109</v>
      </c>
      <c r="I138" s="304"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4" t="s">
        <v>292</v>
      </c>
      <c r="I139" s="304"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4" t="s">
        <v>296</v>
      </c>
      <c r="I140" s="304"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4" t="s">
        <v>12547</v>
      </c>
      <c r="I141" s="304"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4" t="s">
        <v>12547</v>
      </c>
      <c r="I142" s="304"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4" t="s">
        <v>12551</v>
      </c>
      <c r="I143" s="304"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4" t="s">
        <v>12551</v>
      </c>
      <c r="I144" s="304"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4" t="s">
        <v>98</v>
      </c>
      <c r="I145" s="304"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4" t="s">
        <v>306</v>
      </c>
      <c r="I146" s="304"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4" t="s">
        <v>171</v>
      </c>
      <c r="I147" s="304"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4" t="s">
        <v>310</v>
      </c>
      <c r="I148" s="304"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4" t="s">
        <v>210</v>
      </c>
      <c r="I149" s="304"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4" t="s">
        <v>315</v>
      </c>
      <c r="I150" s="304"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4" t="s">
        <v>315</v>
      </c>
      <c r="I151" s="304"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4" t="s">
        <v>210</v>
      </c>
      <c r="I152" s="304"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4" t="s">
        <v>210</v>
      </c>
      <c r="I153" s="304"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4" t="s">
        <v>320</v>
      </c>
      <c r="I154" s="304" t="s">
        <v>128</v>
      </c>
      <c r="J154" s="157" t="str">
        <f t="shared" si="4"/>
        <v>CobaltZhuhai Kelixin Metal Materials Co., Ltd.</v>
      </c>
      <c r="K154" s="157" t="str">
        <f t="shared" si="6"/>
        <v>CobaltZhuhai Kelixin Metal Materials Co., Ltd.</v>
      </c>
    </row>
    <row r="155" spans="1:11">
      <c r="A155" s="157" t="s">
        <v>43</v>
      </c>
      <c r="B155" s="157" t="s">
        <v>321</v>
      </c>
      <c r="H155" s="304"/>
      <c r="I155" s="304"/>
    </row>
    <row r="156" spans="1:11">
      <c r="A156" s="157" t="s">
        <v>43</v>
      </c>
      <c r="B156" s="157" t="s">
        <v>48</v>
      </c>
      <c r="C156" s="157" t="s">
        <v>26</v>
      </c>
      <c r="H156" s="304"/>
      <c r="I156" s="304"/>
    </row>
    <row r="157" spans="1:11">
      <c r="A157" s="157" t="s">
        <v>44</v>
      </c>
      <c r="B157" s="157" t="s">
        <v>322</v>
      </c>
      <c r="C157" s="157" t="s">
        <v>322</v>
      </c>
      <c r="D157" s="157" t="s">
        <v>323</v>
      </c>
      <c r="E157" s="157" t="s">
        <v>324</v>
      </c>
      <c r="F157" s="158" t="s">
        <v>12</v>
      </c>
      <c r="H157" s="304" t="s">
        <v>325</v>
      </c>
      <c r="I157" s="304"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4" t="s">
        <v>12822</v>
      </c>
      <c r="I158" s="304"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4" t="s">
        <v>12823</v>
      </c>
      <c r="I159" s="304"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4" t="s">
        <v>330</v>
      </c>
      <c r="I160" s="304"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4" t="s">
        <v>12555</v>
      </c>
      <c r="I161" s="304"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4" t="s">
        <v>333</v>
      </c>
      <c r="I162" s="304"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4" t="s">
        <v>336</v>
      </c>
      <c r="I163" s="304"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sortState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I291"/>
  <sheetViews>
    <sheetView zoomScale="70" zoomScaleNormal="70" workbookViewId="0">
      <selection activeCell="A2" sqref="A2"/>
    </sheetView>
  </sheetViews>
  <sheetFormatPr defaultColWidth="8.7265625" defaultRowHeight="14.4"/>
  <cols>
    <col min="1" max="1" width="14.7265625" style="127" customWidth="1"/>
    <col min="2" max="2" width="14" style="127" customWidth="1"/>
    <col min="3" max="3" width="6.08984375" style="127" customWidth="1"/>
    <col min="4" max="4" width="50.90625" style="127" customWidth="1"/>
    <col min="5" max="5" width="45.90625" style="243" customWidth="1"/>
    <col min="6" max="6" width="61.6328125" style="244" customWidth="1"/>
    <col min="7" max="7" width="61.6328125" style="127" customWidth="1"/>
    <col min="8" max="8" width="65.6328125" style="144" customWidth="1"/>
    <col min="9" max="9" width="51.54296875" style="189" customWidth="1"/>
    <col min="10" max="16384" width="8.7265625" style="189"/>
  </cols>
  <sheetData>
    <row r="1" spans="1:9">
      <c r="B1" s="127" t="s">
        <v>374</v>
      </c>
      <c r="C1" s="127" t="s">
        <v>375</v>
      </c>
      <c r="D1" s="127" t="s">
        <v>17</v>
      </c>
      <c r="E1" s="243" t="s">
        <v>376</v>
      </c>
      <c r="F1" s="244" t="s">
        <v>377</v>
      </c>
      <c r="G1" s="127" t="s">
        <v>378</v>
      </c>
      <c r="H1" s="295" t="s">
        <v>379</v>
      </c>
      <c r="I1" s="189" t="s">
        <v>18961</v>
      </c>
    </row>
    <row r="2" spans="1:9" ht="42">
      <c r="A2" s="127" t="str">
        <f>B2&amp;C2</f>
        <v>InstructionsA1</v>
      </c>
      <c r="B2" s="127" t="s">
        <v>380</v>
      </c>
      <c r="C2" s="127" t="s">
        <v>381</v>
      </c>
      <c r="D2" s="127" t="s">
        <v>382</v>
      </c>
      <c r="E2" s="243" t="s">
        <v>383</v>
      </c>
      <c r="F2" s="244" t="s">
        <v>384</v>
      </c>
      <c r="G2" s="127" t="s">
        <v>382</v>
      </c>
      <c r="H2" s="295" t="s">
        <v>382</v>
      </c>
      <c r="I2" s="295" t="s">
        <v>382</v>
      </c>
    </row>
    <row r="3" spans="1:9">
      <c r="A3" s="127" t="str">
        <f t="shared" ref="A3:A69" si="0">B3&amp;C3</f>
        <v>InstructionsA2</v>
      </c>
      <c r="B3" s="127" t="s">
        <v>380</v>
      </c>
      <c r="C3" s="127" t="s">
        <v>385</v>
      </c>
      <c r="D3" s="127" t="s">
        <v>386</v>
      </c>
      <c r="E3" s="243" t="s">
        <v>387</v>
      </c>
      <c r="F3" s="244" t="s">
        <v>388</v>
      </c>
      <c r="G3" s="127" t="s">
        <v>389</v>
      </c>
      <c r="H3" s="295" t="s">
        <v>386</v>
      </c>
      <c r="I3" s="189" t="s">
        <v>18962</v>
      </c>
    </row>
    <row r="4" spans="1:9" ht="293.55" customHeight="1">
      <c r="A4" s="127" t="str">
        <f t="shared" si="0"/>
        <v>InstructionsA3</v>
      </c>
      <c r="B4" s="127" t="s">
        <v>380</v>
      </c>
      <c r="C4" s="127" t="s">
        <v>390</v>
      </c>
      <c r="D4" s="127" t="s">
        <v>391</v>
      </c>
      <c r="E4" s="243" t="s">
        <v>392</v>
      </c>
      <c r="F4" s="244" t="s">
        <v>393</v>
      </c>
      <c r="G4" s="245" t="s">
        <v>394</v>
      </c>
      <c r="H4" s="296" t="s">
        <v>19062</v>
      </c>
      <c r="I4" s="127" t="s">
        <v>19099</v>
      </c>
    </row>
    <row r="5" spans="1:9" ht="40.5" customHeight="1">
      <c r="A5" s="127" t="str">
        <f t="shared" si="0"/>
        <v>InstructionsA5</v>
      </c>
      <c r="B5" s="127" t="s">
        <v>380</v>
      </c>
      <c r="C5" s="127" t="s">
        <v>395</v>
      </c>
      <c r="D5" s="127" t="s">
        <v>396</v>
      </c>
      <c r="E5" s="243" t="s">
        <v>397</v>
      </c>
      <c r="F5" s="244" t="s">
        <v>398</v>
      </c>
      <c r="G5" s="127" t="s">
        <v>399</v>
      </c>
      <c r="H5" s="295" t="s">
        <v>400</v>
      </c>
      <c r="I5" s="127" t="s">
        <v>18963</v>
      </c>
    </row>
    <row r="6" spans="1:9">
      <c r="A6" s="127" t="str">
        <f t="shared" si="0"/>
        <v>InstructionsA6</v>
      </c>
      <c r="B6" s="127" t="s">
        <v>380</v>
      </c>
      <c r="C6" s="127" t="s">
        <v>401</v>
      </c>
      <c r="D6" s="127" t="s">
        <v>402</v>
      </c>
      <c r="E6" s="243" t="s">
        <v>403</v>
      </c>
      <c r="F6" s="244" t="s">
        <v>404</v>
      </c>
      <c r="G6" s="127" t="s">
        <v>405</v>
      </c>
      <c r="H6" s="297" t="s">
        <v>406</v>
      </c>
      <c r="I6" s="127" t="s">
        <v>18964</v>
      </c>
    </row>
    <row r="7" spans="1:9" ht="86.25" customHeight="1">
      <c r="A7" s="127" t="str">
        <f t="shared" si="0"/>
        <v>InstructionsA7</v>
      </c>
      <c r="B7" s="127" t="s">
        <v>380</v>
      </c>
      <c r="C7" s="127" t="s">
        <v>407</v>
      </c>
      <c r="D7" s="127" t="s">
        <v>408</v>
      </c>
      <c r="E7" s="243" t="s">
        <v>409</v>
      </c>
      <c r="F7" s="244" t="s">
        <v>410</v>
      </c>
      <c r="G7" s="127" t="s">
        <v>411</v>
      </c>
      <c r="H7" s="295" t="s">
        <v>412</v>
      </c>
      <c r="I7" s="127" t="s">
        <v>18965</v>
      </c>
    </row>
    <row r="8" spans="1:9" ht="409.6">
      <c r="A8" s="127" t="str">
        <f t="shared" si="0"/>
        <v>InstructionsA8</v>
      </c>
      <c r="B8" s="127" t="s">
        <v>380</v>
      </c>
      <c r="C8" s="127" t="s">
        <v>413</v>
      </c>
      <c r="D8" s="127" t="s">
        <v>414</v>
      </c>
      <c r="E8" s="243" t="s">
        <v>415</v>
      </c>
      <c r="F8" s="244" t="s">
        <v>416</v>
      </c>
      <c r="G8" s="127" t="s">
        <v>417</v>
      </c>
      <c r="H8" s="295" t="s">
        <v>418</v>
      </c>
      <c r="I8" s="101" t="s">
        <v>18966</v>
      </c>
    </row>
    <row r="9" spans="1:9" ht="41.4">
      <c r="A9" s="127" t="str">
        <f t="shared" si="0"/>
        <v>InstructionsA9</v>
      </c>
      <c r="B9" s="127" t="s">
        <v>380</v>
      </c>
      <c r="C9" s="127" t="s">
        <v>419</v>
      </c>
      <c r="D9" s="127" t="s">
        <v>420</v>
      </c>
      <c r="E9" s="243" t="s">
        <v>421</v>
      </c>
      <c r="F9" s="244" t="s">
        <v>422</v>
      </c>
      <c r="G9" s="127" t="s">
        <v>423</v>
      </c>
      <c r="H9" s="295" t="s">
        <v>424</v>
      </c>
      <c r="I9" s="127" t="s">
        <v>18967</v>
      </c>
    </row>
    <row r="10" spans="1:9" ht="28.8">
      <c r="A10" s="127" t="str">
        <f>B10&amp;C10</f>
        <v>InstructionsA10</v>
      </c>
      <c r="B10" s="127" t="s">
        <v>380</v>
      </c>
      <c r="C10" s="127" t="s">
        <v>425</v>
      </c>
      <c r="D10" s="127" t="s">
        <v>426</v>
      </c>
      <c r="E10" s="243" t="s">
        <v>427</v>
      </c>
      <c r="F10" s="244" t="s">
        <v>428</v>
      </c>
      <c r="G10" s="127" t="s">
        <v>429</v>
      </c>
      <c r="H10" s="295" t="s">
        <v>430</v>
      </c>
      <c r="I10" s="127" t="s">
        <v>18968</v>
      </c>
    </row>
    <row r="11" spans="1:9" ht="43.2">
      <c r="A11" s="127" t="str">
        <f t="shared" si="0"/>
        <v>InstructionsA11</v>
      </c>
      <c r="B11" s="127" t="s">
        <v>380</v>
      </c>
      <c r="C11" s="127" t="s">
        <v>431</v>
      </c>
      <c r="D11" s="127" t="s">
        <v>432</v>
      </c>
      <c r="E11" s="221" t="s">
        <v>433</v>
      </c>
      <c r="F11" s="246" t="s">
        <v>434</v>
      </c>
      <c r="G11" s="127" t="s">
        <v>435</v>
      </c>
      <c r="H11" s="295" t="s">
        <v>436</v>
      </c>
      <c r="I11" s="127" t="s">
        <v>18969</v>
      </c>
    </row>
    <row r="12" spans="1:9" ht="41.4">
      <c r="A12" s="127" t="str">
        <f t="shared" si="0"/>
        <v>InstructionsA12</v>
      </c>
      <c r="B12" s="127" t="s">
        <v>380</v>
      </c>
      <c r="C12" s="127" t="s">
        <v>437</v>
      </c>
      <c r="D12" s="127" t="s">
        <v>438</v>
      </c>
      <c r="E12" s="243" t="s">
        <v>439</v>
      </c>
      <c r="F12" s="244" t="s">
        <v>440</v>
      </c>
      <c r="G12" s="127" t="s">
        <v>441</v>
      </c>
      <c r="H12" s="295" t="s">
        <v>442</v>
      </c>
      <c r="I12" s="127" t="s">
        <v>18970</v>
      </c>
    </row>
    <row r="13" spans="1:9" ht="69">
      <c r="A13" s="127" t="str">
        <f t="shared" si="0"/>
        <v>InstructionsA13</v>
      </c>
      <c r="B13" s="127" t="s">
        <v>380</v>
      </c>
      <c r="C13" s="127" t="s">
        <v>443</v>
      </c>
      <c r="D13" s="127" t="s">
        <v>444</v>
      </c>
      <c r="E13" s="221" t="s">
        <v>445</v>
      </c>
      <c r="F13" s="246" t="s">
        <v>446</v>
      </c>
      <c r="G13" s="127" t="s">
        <v>447</v>
      </c>
      <c r="H13" s="295" t="s">
        <v>448</v>
      </c>
      <c r="I13" s="127" t="s">
        <v>18971</v>
      </c>
    </row>
    <row r="14" spans="1:9" ht="31.5" customHeight="1">
      <c r="A14" s="127" t="str">
        <f t="shared" si="0"/>
        <v>InstructionsA14</v>
      </c>
      <c r="B14" s="127" t="s">
        <v>380</v>
      </c>
      <c r="C14" s="127" t="s">
        <v>449</v>
      </c>
      <c r="D14" s="127" t="s">
        <v>450</v>
      </c>
      <c r="E14" s="243" t="s">
        <v>451</v>
      </c>
      <c r="F14" s="244" t="s">
        <v>452</v>
      </c>
      <c r="G14" s="127" t="s">
        <v>453</v>
      </c>
      <c r="H14" s="295" t="s">
        <v>454</v>
      </c>
      <c r="I14" s="127" t="s">
        <v>18972</v>
      </c>
    </row>
    <row r="15" spans="1:9" ht="82.8">
      <c r="A15" s="127" t="str">
        <f t="shared" si="0"/>
        <v>InstructionsA15</v>
      </c>
      <c r="B15" s="127" t="s">
        <v>380</v>
      </c>
      <c r="C15" s="127" t="s">
        <v>455</v>
      </c>
      <c r="D15" s="127" t="s">
        <v>456</v>
      </c>
      <c r="E15" s="243" t="s">
        <v>457</v>
      </c>
      <c r="F15" s="244" t="s">
        <v>458</v>
      </c>
      <c r="G15" s="127" t="s">
        <v>459</v>
      </c>
      <c r="H15" s="295" t="s">
        <v>460</v>
      </c>
      <c r="I15" s="127" t="s">
        <v>18973</v>
      </c>
    </row>
    <row r="16" spans="1:9" ht="27.6">
      <c r="A16" s="127" t="str">
        <f t="shared" si="0"/>
        <v>InstructionsA16</v>
      </c>
      <c r="B16" s="127" t="s">
        <v>380</v>
      </c>
      <c r="C16" s="127" t="s">
        <v>461</v>
      </c>
      <c r="D16" s="127" t="s">
        <v>462</v>
      </c>
      <c r="E16" s="221" t="s">
        <v>463</v>
      </c>
      <c r="F16" s="246" t="s">
        <v>464</v>
      </c>
      <c r="G16" s="127" t="s">
        <v>465</v>
      </c>
      <c r="H16" s="295" t="s">
        <v>466</v>
      </c>
      <c r="I16" s="127" t="s">
        <v>18974</v>
      </c>
    </row>
    <row r="17" spans="1:9" ht="69">
      <c r="A17" s="127" t="str">
        <f t="shared" si="0"/>
        <v>InstructionsA17</v>
      </c>
      <c r="B17" s="127" t="s">
        <v>380</v>
      </c>
      <c r="C17" s="127" t="s">
        <v>467</v>
      </c>
      <c r="D17" s="127" t="s">
        <v>468</v>
      </c>
      <c r="E17" s="243" t="s">
        <v>469</v>
      </c>
      <c r="F17" s="244" t="s">
        <v>470</v>
      </c>
      <c r="G17" s="127" t="s">
        <v>471</v>
      </c>
      <c r="H17" s="295" t="s">
        <v>472</v>
      </c>
      <c r="I17" s="127" t="s">
        <v>18975</v>
      </c>
    </row>
    <row r="18" spans="1:9" ht="27.6">
      <c r="A18" s="127" t="str">
        <f>B18&amp;C18</f>
        <v>InstructionsA18</v>
      </c>
      <c r="B18" s="127" t="s">
        <v>380</v>
      </c>
      <c r="C18" s="127" t="s">
        <v>473</v>
      </c>
      <c r="D18" s="127" t="s">
        <v>474</v>
      </c>
      <c r="E18" s="127" t="s">
        <v>475</v>
      </c>
      <c r="F18" s="246" t="s">
        <v>476</v>
      </c>
      <c r="G18" s="127" t="s">
        <v>477</v>
      </c>
      <c r="H18" s="295" t="s">
        <v>478</v>
      </c>
      <c r="I18" s="127" t="s">
        <v>18976</v>
      </c>
    </row>
    <row r="19" spans="1:9" ht="41.4">
      <c r="A19" s="127" t="str">
        <f t="shared" si="0"/>
        <v>InstructionsA19</v>
      </c>
      <c r="B19" s="127" t="s">
        <v>380</v>
      </c>
      <c r="C19" s="127" t="s">
        <v>479</v>
      </c>
      <c r="D19" s="127" t="s">
        <v>480</v>
      </c>
      <c r="E19" s="243" t="s">
        <v>481</v>
      </c>
      <c r="F19" s="244" t="s">
        <v>482</v>
      </c>
      <c r="G19" s="127" t="s">
        <v>483</v>
      </c>
      <c r="H19" s="298" t="s">
        <v>484</v>
      </c>
      <c r="I19" s="127" t="s">
        <v>18977</v>
      </c>
    </row>
    <row r="20" spans="1:9" ht="41.4">
      <c r="A20" s="127" t="str">
        <f t="shared" si="0"/>
        <v>InstructionsA20</v>
      </c>
      <c r="B20" s="127" t="s">
        <v>380</v>
      </c>
      <c r="C20" s="127" t="s">
        <v>485</v>
      </c>
      <c r="D20" s="127" t="s">
        <v>486</v>
      </c>
      <c r="E20" s="243" t="s">
        <v>487</v>
      </c>
      <c r="F20" s="244" t="s">
        <v>488</v>
      </c>
      <c r="G20" s="127" t="s">
        <v>489</v>
      </c>
      <c r="H20" s="295" t="s">
        <v>490</v>
      </c>
      <c r="I20" s="127" t="s">
        <v>18978</v>
      </c>
    </row>
    <row r="21" spans="1:9" ht="54.75" customHeight="1">
      <c r="A21" s="127" t="str">
        <f t="shared" si="0"/>
        <v>InstructionsA22</v>
      </c>
      <c r="B21" s="127" t="s">
        <v>380</v>
      </c>
      <c r="C21" s="127" t="s">
        <v>491</v>
      </c>
      <c r="D21" s="127" t="s">
        <v>492</v>
      </c>
      <c r="E21" s="243" t="s">
        <v>493</v>
      </c>
      <c r="F21" s="244" t="s">
        <v>494</v>
      </c>
      <c r="G21" s="127" t="s">
        <v>495</v>
      </c>
      <c r="H21" s="298" t="s">
        <v>496</v>
      </c>
      <c r="I21" s="308" t="s">
        <v>18979</v>
      </c>
    </row>
    <row r="22" spans="1:9" ht="113.4">
      <c r="A22" s="127" t="str">
        <f t="shared" si="0"/>
        <v>InstructionsA23</v>
      </c>
      <c r="B22" s="127" t="s">
        <v>380</v>
      </c>
      <c r="C22" s="127" t="s">
        <v>497</v>
      </c>
      <c r="D22" s="127" t="s">
        <v>498</v>
      </c>
      <c r="E22" s="243" t="s">
        <v>499</v>
      </c>
      <c r="F22" s="244" t="s">
        <v>500</v>
      </c>
      <c r="G22" s="245" t="s">
        <v>501</v>
      </c>
      <c r="H22" s="298" t="s">
        <v>502</v>
      </c>
      <c r="I22" s="127" t="s">
        <v>18980</v>
      </c>
    </row>
    <row r="23" spans="1:9" ht="32.4">
      <c r="A23" s="127" t="str">
        <f>B23&amp;C23</f>
        <v>InstructionsA24</v>
      </c>
      <c r="B23" s="127" t="s">
        <v>380</v>
      </c>
      <c r="C23" s="127" t="s">
        <v>503</v>
      </c>
      <c r="D23" s="127" t="s">
        <v>504</v>
      </c>
      <c r="E23" s="243" t="s">
        <v>505</v>
      </c>
      <c r="F23" s="244" t="s">
        <v>506</v>
      </c>
      <c r="G23" s="127" t="s">
        <v>507</v>
      </c>
      <c r="H23" s="298" t="s">
        <v>508</v>
      </c>
      <c r="I23" s="127" t="s">
        <v>18981</v>
      </c>
    </row>
    <row r="24" spans="1:9" ht="96.6">
      <c r="A24" s="127" t="str">
        <f t="shared" si="0"/>
        <v>InstructionsA25</v>
      </c>
      <c r="B24" s="127" t="s">
        <v>380</v>
      </c>
      <c r="C24" s="127" t="s">
        <v>509</v>
      </c>
      <c r="D24" s="127" t="s">
        <v>510</v>
      </c>
      <c r="E24" s="243" t="s">
        <v>511</v>
      </c>
      <c r="F24" s="289" t="s">
        <v>512</v>
      </c>
      <c r="G24" s="127" t="s">
        <v>513</v>
      </c>
      <c r="H24" s="295" t="s">
        <v>514</v>
      </c>
      <c r="I24" s="127" t="s">
        <v>18982</v>
      </c>
    </row>
    <row r="25" spans="1:9" ht="262.2">
      <c r="A25" s="127" t="str">
        <f t="shared" si="0"/>
        <v>InstructionsA26</v>
      </c>
      <c r="B25" s="127" t="s">
        <v>380</v>
      </c>
      <c r="C25" s="127" t="s">
        <v>515</v>
      </c>
      <c r="D25" s="127" t="s">
        <v>516</v>
      </c>
      <c r="E25" s="247" t="s">
        <v>517</v>
      </c>
      <c r="F25" s="289" t="s">
        <v>518</v>
      </c>
      <c r="G25" s="127" t="s">
        <v>519</v>
      </c>
      <c r="H25" s="295" t="s">
        <v>520</v>
      </c>
      <c r="I25" s="127" t="s">
        <v>18983</v>
      </c>
    </row>
    <row r="26" spans="1:9" ht="41.4">
      <c r="A26" s="127" t="str">
        <f t="shared" si="0"/>
        <v>InstructionsA27</v>
      </c>
      <c r="B26" s="127" t="s">
        <v>380</v>
      </c>
      <c r="C26" s="127" t="s">
        <v>521</v>
      </c>
      <c r="D26" s="127" t="s">
        <v>522</v>
      </c>
      <c r="E26" s="243" t="s">
        <v>523</v>
      </c>
      <c r="F26" s="244" t="s">
        <v>524</v>
      </c>
      <c r="G26" s="127" t="s">
        <v>525</v>
      </c>
      <c r="H26" s="295" t="s">
        <v>526</v>
      </c>
      <c r="I26" s="127" t="s">
        <v>18984</v>
      </c>
    </row>
    <row r="27" spans="1:9" ht="409.6">
      <c r="A27" s="127" t="str">
        <f t="shared" si="0"/>
        <v>InstructionsA28</v>
      </c>
      <c r="B27" s="127" t="s">
        <v>380</v>
      </c>
      <c r="C27" s="127" t="s">
        <v>527</v>
      </c>
      <c r="D27" s="127" t="s">
        <v>528</v>
      </c>
      <c r="E27" s="247" t="s">
        <v>529</v>
      </c>
      <c r="F27" s="244" t="s">
        <v>530</v>
      </c>
      <c r="G27" s="127" t="s">
        <v>531</v>
      </c>
      <c r="H27" s="295" t="s">
        <v>532</v>
      </c>
      <c r="I27" s="127" t="s">
        <v>18985</v>
      </c>
    </row>
    <row r="28" spans="1:9" ht="348" customHeight="1">
      <c r="A28" s="127" t="str">
        <f t="shared" ref="A28:A32" si="1">B28&amp;C28</f>
        <v>InstructionsA29</v>
      </c>
      <c r="B28" s="127" t="s">
        <v>380</v>
      </c>
      <c r="C28" s="127" t="s">
        <v>533</v>
      </c>
      <c r="D28" s="127" t="s">
        <v>534</v>
      </c>
      <c r="E28" s="247" t="s">
        <v>535</v>
      </c>
      <c r="F28" s="248" t="s">
        <v>536</v>
      </c>
      <c r="G28" s="127" t="s">
        <v>537</v>
      </c>
      <c r="H28" s="295" t="s">
        <v>538</v>
      </c>
      <c r="I28" s="127" t="s">
        <v>18986</v>
      </c>
    </row>
    <row r="29" spans="1:9" ht="234.6">
      <c r="A29" s="127" t="str">
        <f t="shared" si="1"/>
        <v>InstructionsA30</v>
      </c>
      <c r="B29" s="127" t="s">
        <v>380</v>
      </c>
      <c r="C29" s="127" t="s">
        <v>539</v>
      </c>
      <c r="D29" s="127" t="s">
        <v>540</v>
      </c>
      <c r="E29" s="247" t="s">
        <v>541</v>
      </c>
      <c r="F29" s="244" t="s">
        <v>542</v>
      </c>
      <c r="G29" s="127" t="s">
        <v>543</v>
      </c>
      <c r="H29" s="295" t="s">
        <v>544</v>
      </c>
      <c r="I29" s="127" t="s">
        <v>18987</v>
      </c>
    </row>
    <row r="30" spans="1:9" ht="207">
      <c r="A30" s="127" t="str">
        <f t="shared" si="1"/>
        <v>InstructionsA31</v>
      </c>
      <c r="B30" s="127" t="s">
        <v>380</v>
      </c>
      <c r="C30" s="127" t="s">
        <v>545</v>
      </c>
      <c r="D30" s="127" t="s">
        <v>546</v>
      </c>
      <c r="E30" s="243" t="s">
        <v>547</v>
      </c>
      <c r="F30" s="248" t="s">
        <v>548</v>
      </c>
      <c r="G30" s="127" t="s">
        <v>549</v>
      </c>
      <c r="H30" s="295" t="s">
        <v>550</v>
      </c>
      <c r="I30" s="127" t="s">
        <v>19198</v>
      </c>
    </row>
    <row r="31" spans="1:9" ht="110.4">
      <c r="A31" s="127" t="str">
        <f t="shared" si="1"/>
        <v>InstructionsA32</v>
      </c>
      <c r="B31" s="127" t="s">
        <v>380</v>
      </c>
      <c r="C31" s="127" t="s">
        <v>551</v>
      </c>
      <c r="D31" s="127" t="s">
        <v>552</v>
      </c>
      <c r="E31" s="247" t="s">
        <v>553</v>
      </c>
      <c r="F31" s="248" t="s">
        <v>554</v>
      </c>
      <c r="G31" s="127" t="s">
        <v>555</v>
      </c>
      <c r="H31" s="295" t="s">
        <v>556</v>
      </c>
      <c r="I31" s="127" t="s">
        <v>18988</v>
      </c>
    </row>
    <row r="32" spans="1:9" ht="110.4">
      <c r="A32" s="127" t="str">
        <f t="shared" si="1"/>
        <v>InstructionsA33</v>
      </c>
      <c r="B32" s="127" t="s">
        <v>380</v>
      </c>
      <c r="C32" s="127" t="s">
        <v>557</v>
      </c>
      <c r="D32" s="249" t="s">
        <v>558</v>
      </c>
      <c r="E32" s="250" t="s">
        <v>559</v>
      </c>
      <c r="F32" s="251" t="s">
        <v>560</v>
      </c>
      <c r="G32" s="249" t="s">
        <v>561</v>
      </c>
      <c r="H32" s="299" t="s">
        <v>562</v>
      </c>
      <c r="I32" s="127" t="s">
        <v>18989</v>
      </c>
    </row>
    <row r="33" spans="1:9" ht="78" customHeight="1">
      <c r="A33" s="127" t="str">
        <f t="shared" si="0"/>
        <v>InstructionsA35</v>
      </c>
      <c r="B33" s="127" t="s">
        <v>380</v>
      </c>
      <c r="C33" s="127" t="s">
        <v>563</v>
      </c>
      <c r="D33" s="127" t="s">
        <v>564</v>
      </c>
      <c r="E33" s="247" t="s">
        <v>565</v>
      </c>
      <c r="F33" s="248" t="s">
        <v>566</v>
      </c>
      <c r="G33" s="252" t="s">
        <v>567</v>
      </c>
      <c r="H33" s="295" t="s">
        <v>568</v>
      </c>
      <c r="I33" s="127" t="s">
        <v>18990</v>
      </c>
    </row>
    <row r="34" spans="1:9" ht="276">
      <c r="A34" s="127" t="str">
        <f t="shared" si="0"/>
        <v>InstructionsA36</v>
      </c>
      <c r="B34" s="127" t="s">
        <v>380</v>
      </c>
      <c r="C34" s="127" t="s">
        <v>569</v>
      </c>
      <c r="D34" s="127" t="s">
        <v>570</v>
      </c>
      <c r="E34" s="243" t="s">
        <v>571</v>
      </c>
      <c r="F34" s="244" t="s">
        <v>572</v>
      </c>
      <c r="G34" s="252" t="s">
        <v>573</v>
      </c>
      <c r="H34" s="295" t="s">
        <v>574</v>
      </c>
      <c r="I34" s="127" t="s">
        <v>18991</v>
      </c>
    </row>
    <row r="35" spans="1:9" ht="55.2">
      <c r="A35" s="127" t="str">
        <f t="shared" si="0"/>
        <v>InstructionsA37</v>
      </c>
      <c r="B35" s="127" t="s">
        <v>380</v>
      </c>
      <c r="C35" s="127" t="s">
        <v>575</v>
      </c>
      <c r="D35" s="127" t="s">
        <v>576</v>
      </c>
      <c r="E35" s="247" t="s">
        <v>577</v>
      </c>
      <c r="F35" s="289" t="s">
        <v>578</v>
      </c>
      <c r="G35" s="127" t="s">
        <v>579</v>
      </c>
      <c r="H35" s="295" t="s">
        <v>580</v>
      </c>
      <c r="I35" s="127" t="s">
        <v>18992</v>
      </c>
    </row>
    <row r="36" spans="1:9" ht="82.8">
      <c r="A36" s="127" t="str">
        <f t="shared" si="0"/>
        <v>InstructionsA38</v>
      </c>
      <c r="B36" s="127" t="s">
        <v>380</v>
      </c>
      <c r="C36" s="127" t="s">
        <v>581</v>
      </c>
      <c r="D36" s="127" t="s">
        <v>582</v>
      </c>
      <c r="E36" s="247" t="s">
        <v>583</v>
      </c>
      <c r="F36" s="289" t="s">
        <v>584</v>
      </c>
      <c r="G36" s="127" t="s">
        <v>585</v>
      </c>
      <c r="H36" s="295" t="s">
        <v>586</v>
      </c>
      <c r="I36" s="127" t="s">
        <v>18993</v>
      </c>
    </row>
    <row r="37" spans="1:9" ht="151.80000000000001">
      <c r="A37" s="127" t="str">
        <f t="shared" si="0"/>
        <v>InstructionsA39</v>
      </c>
      <c r="B37" s="127" t="s">
        <v>380</v>
      </c>
      <c r="C37" s="127" t="s">
        <v>587</v>
      </c>
      <c r="D37" s="127" t="s">
        <v>588</v>
      </c>
      <c r="E37" s="247" t="s">
        <v>589</v>
      </c>
      <c r="F37" s="290" t="s">
        <v>590</v>
      </c>
      <c r="G37" s="127" t="s">
        <v>591</v>
      </c>
      <c r="H37" s="295" t="s">
        <v>592</v>
      </c>
      <c r="I37" s="127" t="s">
        <v>18994</v>
      </c>
    </row>
    <row r="38" spans="1:9" ht="179.4">
      <c r="A38" s="127" t="str">
        <f t="shared" si="0"/>
        <v>InstructionsA40</v>
      </c>
      <c r="B38" s="127" t="s">
        <v>380</v>
      </c>
      <c r="C38" s="127" t="s">
        <v>593</v>
      </c>
      <c r="D38" s="249" t="s">
        <v>594</v>
      </c>
      <c r="E38" s="250" t="s">
        <v>595</v>
      </c>
      <c r="F38" s="291" t="s">
        <v>596</v>
      </c>
      <c r="G38" s="249" t="s">
        <v>597</v>
      </c>
      <c r="H38" s="295" t="s">
        <v>598</v>
      </c>
      <c r="I38" s="127" t="s">
        <v>18995</v>
      </c>
    </row>
    <row r="39" spans="1:9" ht="220.8">
      <c r="A39" s="127" t="str">
        <f>B39&amp;C39</f>
        <v>InstructionsA41</v>
      </c>
      <c r="B39" s="127" t="s">
        <v>380</v>
      </c>
      <c r="C39" s="127" t="s">
        <v>599</v>
      </c>
      <c r="D39" s="249" t="s">
        <v>600</v>
      </c>
      <c r="E39" s="250" t="s">
        <v>601</v>
      </c>
      <c r="F39" s="291" t="s">
        <v>602</v>
      </c>
      <c r="G39" s="253" t="s">
        <v>603</v>
      </c>
      <c r="H39" s="299" t="s">
        <v>604</v>
      </c>
      <c r="I39" s="127" t="s">
        <v>18996</v>
      </c>
    </row>
    <row r="40" spans="1:9" ht="193.2">
      <c r="A40" s="127" t="str">
        <f>B40&amp;C40</f>
        <v>InstructionsA42</v>
      </c>
      <c r="B40" s="127" t="s">
        <v>380</v>
      </c>
      <c r="C40" s="127" t="s">
        <v>605</v>
      </c>
      <c r="D40" s="127" t="s">
        <v>606</v>
      </c>
      <c r="E40" s="243" t="s">
        <v>607</v>
      </c>
      <c r="F40" s="289" t="s">
        <v>608</v>
      </c>
      <c r="G40" s="127" t="s">
        <v>609</v>
      </c>
      <c r="H40" s="295" t="s">
        <v>610</v>
      </c>
      <c r="I40" s="127" t="s">
        <v>18997</v>
      </c>
    </row>
    <row r="41" spans="1:9" ht="82.8">
      <c r="A41" s="127" t="str">
        <f t="shared" si="0"/>
        <v>InstructionsA43</v>
      </c>
      <c r="B41" s="127" t="s">
        <v>380</v>
      </c>
      <c r="C41" s="127" t="s">
        <v>611</v>
      </c>
      <c r="D41" s="127" t="s">
        <v>612</v>
      </c>
      <c r="E41" s="243" t="s">
        <v>613</v>
      </c>
      <c r="F41" s="289" t="s">
        <v>614</v>
      </c>
      <c r="G41" s="127" t="s">
        <v>615</v>
      </c>
      <c r="H41" s="295" t="s">
        <v>616</v>
      </c>
      <c r="I41" s="127" t="s">
        <v>18998</v>
      </c>
    </row>
    <row r="42" spans="1:9" ht="69">
      <c r="A42" s="127" t="str">
        <f t="shared" si="0"/>
        <v>InstructionsA45</v>
      </c>
      <c r="B42" s="127" t="s">
        <v>380</v>
      </c>
      <c r="C42" s="127" t="s">
        <v>617</v>
      </c>
      <c r="D42" s="127" t="s">
        <v>618</v>
      </c>
      <c r="E42" s="243" t="s">
        <v>619</v>
      </c>
      <c r="F42" s="244" t="s">
        <v>620</v>
      </c>
      <c r="G42" s="127" t="s">
        <v>621</v>
      </c>
      <c r="H42" s="295" t="s">
        <v>622</v>
      </c>
      <c r="I42" s="127" t="s">
        <v>18999</v>
      </c>
    </row>
    <row r="43" spans="1:9" ht="96.6">
      <c r="A43" s="127" t="str">
        <f t="shared" si="0"/>
        <v>InstructionsA46</v>
      </c>
      <c r="B43" s="127" t="s">
        <v>380</v>
      </c>
      <c r="C43" s="127" t="s">
        <v>623</v>
      </c>
      <c r="D43" s="127" t="s">
        <v>624</v>
      </c>
      <c r="E43" s="247" t="s">
        <v>625</v>
      </c>
      <c r="F43" s="289" t="s">
        <v>626</v>
      </c>
      <c r="G43" s="252" t="s">
        <v>627</v>
      </c>
      <c r="H43" s="295" t="s">
        <v>628</v>
      </c>
      <c r="I43" s="127" t="s">
        <v>19000</v>
      </c>
    </row>
    <row r="44" spans="1:9" ht="69">
      <c r="A44" s="127" t="str">
        <f t="shared" si="0"/>
        <v>InstructionsA48</v>
      </c>
      <c r="B44" s="235" t="s">
        <v>380</v>
      </c>
      <c r="C44" s="127" t="s">
        <v>629</v>
      </c>
      <c r="D44" s="235" t="s">
        <v>630</v>
      </c>
      <c r="E44" s="243" t="s">
        <v>631</v>
      </c>
      <c r="F44" s="244" t="s">
        <v>632</v>
      </c>
      <c r="G44" s="254" t="s">
        <v>633</v>
      </c>
      <c r="H44" s="295" t="s">
        <v>634</v>
      </c>
      <c r="I44" s="127" t="s">
        <v>19001</v>
      </c>
    </row>
    <row r="45" spans="1:9" ht="55.2">
      <c r="A45" s="127" t="str">
        <f>B45&amp;C45</f>
        <v>InstructionsA49</v>
      </c>
      <c r="B45" s="127" t="s">
        <v>380</v>
      </c>
      <c r="C45" s="127" t="s">
        <v>635</v>
      </c>
      <c r="D45" s="127" t="s">
        <v>636</v>
      </c>
      <c r="E45" s="243" t="s">
        <v>637</v>
      </c>
      <c r="F45" s="244" t="s">
        <v>638</v>
      </c>
      <c r="G45" s="127" t="s">
        <v>639</v>
      </c>
      <c r="H45" s="298" t="s">
        <v>640</v>
      </c>
      <c r="I45" s="127" t="s">
        <v>19002</v>
      </c>
    </row>
    <row r="46" spans="1:9" ht="138">
      <c r="A46" s="127" t="str">
        <f t="shared" si="0"/>
        <v>InstructionsA50</v>
      </c>
      <c r="B46" s="127" t="s">
        <v>380</v>
      </c>
      <c r="C46" s="127" t="s">
        <v>641</v>
      </c>
      <c r="D46" s="127" t="s">
        <v>642</v>
      </c>
      <c r="E46" s="292" t="s">
        <v>643</v>
      </c>
      <c r="F46" s="289" t="s">
        <v>644</v>
      </c>
      <c r="G46" s="127" t="s">
        <v>645</v>
      </c>
      <c r="H46" s="295" t="s">
        <v>646</v>
      </c>
      <c r="I46" s="127" t="s">
        <v>19003</v>
      </c>
    </row>
    <row r="47" spans="1:9" ht="69">
      <c r="A47" s="127" t="str">
        <f t="shared" si="0"/>
        <v>InstructionsA51</v>
      </c>
      <c r="B47" s="127" t="s">
        <v>380</v>
      </c>
      <c r="C47" s="127" t="s">
        <v>647</v>
      </c>
      <c r="D47" s="127" t="s">
        <v>648</v>
      </c>
      <c r="E47" s="243" t="s">
        <v>649</v>
      </c>
      <c r="F47" s="244" t="s">
        <v>650</v>
      </c>
      <c r="G47" s="127" t="s">
        <v>651</v>
      </c>
      <c r="H47" s="295" t="s">
        <v>652</v>
      </c>
      <c r="I47" s="127" t="s">
        <v>19004</v>
      </c>
    </row>
    <row r="48" spans="1:9" ht="82.8">
      <c r="A48" s="127" t="str">
        <f t="shared" si="0"/>
        <v>InstructionsA52</v>
      </c>
      <c r="B48" s="127" t="s">
        <v>380</v>
      </c>
      <c r="C48" s="127" t="s">
        <v>653</v>
      </c>
      <c r="D48" s="127" t="s">
        <v>654</v>
      </c>
      <c r="E48" s="243" t="s">
        <v>655</v>
      </c>
      <c r="F48" s="244" t="s">
        <v>656</v>
      </c>
      <c r="G48" s="255" t="s">
        <v>657</v>
      </c>
      <c r="H48" s="295" t="s">
        <v>658</v>
      </c>
      <c r="I48" s="127" t="s">
        <v>19005</v>
      </c>
    </row>
    <row r="49" spans="1:9" ht="110.4">
      <c r="A49" s="127" t="str">
        <f>B49&amp;C49</f>
        <v>InstructionsA53</v>
      </c>
      <c r="B49" s="127" t="s">
        <v>380</v>
      </c>
      <c r="C49" s="127" t="s">
        <v>659</v>
      </c>
      <c r="D49" s="127" t="s">
        <v>660</v>
      </c>
      <c r="E49" s="243" t="s">
        <v>661</v>
      </c>
      <c r="F49" s="244" t="s">
        <v>662</v>
      </c>
      <c r="G49" s="255" t="s">
        <v>663</v>
      </c>
      <c r="H49" s="298" t="s">
        <v>664</v>
      </c>
      <c r="I49" s="127" t="s">
        <v>19006</v>
      </c>
    </row>
    <row r="50" spans="1:9" ht="69">
      <c r="A50" s="127" t="str">
        <f>B50&amp;C50</f>
        <v>InstructionsA54</v>
      </c>
      <c r="B50" s="127" t="s">
        <v>380</v>
      </c>
      <c r="C50" s="127" t="s">
        <v>665</v>
      </c>
      <c r="D50" s="127" t="s">
        <v>666</v>
      </c>
      <c r="E50" s="243" t="s">
        <v>667</v>
      </c>
      <c r="F50" s="244" t="s">
        <v>668</v>
      </c>
      <c r="G50" s="255" t="s">
        <v>669</v>
      </c>
      <c r="H50" s="295" t="s">
        <v>670</v>
      </c>
      <c r="I50" s="127" t="s">
        <v>19007</v>
      </c>
    </row>
    <row r="51" spans="1:9" ht="41.4">
      <c r="A51" s="127" t="str">
        <f t="shared" si="0"/>
        <v>InstructionsA55</v>
      </c>
      <c r="B51" s="127" t="s">
        <v>380</v>
      </c>
      <c r="C51" s="127" t="s">
        <v>671</v>
      </c>
      <c r="D51" s="127" t="s">
        <v>672</v>
      </c>
      <c r="E51" s="243" t="s">
        <v>673</v>
      </c>
      <c r="F51" s="244" t="s">
        <v>674</v>
      </c>
      <c r="G51" s="255" t="s">
        <v>675</v>
      </c>
      <c r="H51" s="295" t="s">
        <v>676</v>
      </c>
      <c r="I51" s="127" t="s">
        <v>19008</v>
      </c>
    </row>
    <row r="52" spans="1:9" ht="41.4">
      <c r="A52" s="127" t="str">
        <f t="shared" si="0"/>
        <v>InstructionsA56</v>
      </c>
      <c r="B52" s="127" t="s">
        <v>380</v>
      </c>
      <c r="C52" s="127" t="s">
        <v>677</v>
      </c>
      <c r="D52" s="127" t="s">
        <v>678</v>
      </c>
      <c r="E52" s="243" t="s">
        <v>679</v>
      </c>
      <c r="F52" s="244" t="s">
        <v>680</v>
      </c>
      <c r="G52" s="127" t="s">
        <v>681</v>
      </c>
      <c r="H52" s="295" t="s">
        <v>682</v>
      </c>
      <c r="I52" s="127" t="s">
        <v>19009</v>
      </c>
    </row>
    <row r="53" spans="1:9" ht="55.2">
      <c r="A53" s="127" t="str">
        <f t="shared" si="0"/>
        <v>InstructionsA57</v>
      </c>
      <c r="B53" s="127" t="s">
        <v>380</v>
      </c>
      <c r="C53" s="127" t="s">
        <v>683</v>
      </c>
      <c r="D53" s="127" t="s">
        <v>684</v>
      </c>
      <c r="E53" s="243" t="s">
        <v>685</v>
      </c>
      <c r="F53" s="244" t="s">
        <v>686</v>
      </c>
      <c r="G53" s="256" t="s">
        <v>687</v>
      </c>
      <c r="H53" s="295" t="s">
        <v>688</v>
      </c>
      <c r="I53" s="127" t="s">
        <v>19010</v>
      </c>
    </row>
    <row r="54" spans="1:9" ht="303.60000000000002">
      <c r="A54" s="127" t="str">
        <f t="shared" si="0"/>
        <v>InstructionsA58</v>
      </c>
      <c r="B54" s="127" t="s">
        <v>380</v>
      </c>
      <c r="C54" s="127" t="s">
        <v>689</v>
      </c>
      <c r="D54" s="127" t="s">
        <v>690</v>
      </c>
      <c r="E54" s="243" t="s">
        <v>691</v>
      </c>
      <c r="F54" s="244" t="s">
        <v>692</v>
      </c>
      <c r="G54" s="255" t="s">
        <v>693</v>
      </c>
      <c r="H54" s="295" t="s">
        <v>694</v>
      </c>
      <c r="I54" s="127" t="s">
        <v>19017</v>
      </c>
    </row>
    <row r="55" spans="1:9" ht="82.8">
      <c r="A55" s="127" t="str">
        <f t="shared" si="0"/>
        <v>InstructionsA59</v>
      </c>
      <c r="B55" s="127" t="s">
        <v>380</v>
      </c>
      <c r="C55" s="127" t="s">
        <v>695</v>
      </c>
      <c r="D55" s="127" t="s">
        <v>696</v>
      </c>
      <c r="E55" s="243" t="s">
        <v>697</v>
      </c>
      <c r="F55" s="244" t="s">
        <v>698</v>
      </c>
      <c r="G55" s="127" t="s">
        <v>699</v>
      </c>
      <c r="H55" s="295" t="s">
        <v>700</v>
      </c>
      <c r="I55" s="127" t="s">
        <v>19011</v>
      </c>
    </row>
    <row r="56" spans="1:9" ht="165.6">
      <c r="A56" s="127" t="str">
        <f t="shared" si="0"/>
        <v>InstructionsA60</v>
      </c>
      <c r="B56" s="127" t="s">
        <v>380</v>
      </c>
      <c r="C56" s="127" t="s">
        <v>701</v>
      </c>
      <c r="D56" s="127" t="s">
        <v>702</v>
      </c>
      <c r="E56" s="243" t="s">
        <v>703</v>
      </c>
      <c r="F56" s="244" t="s">
        <v>704</v>
      </c>
      <c r="G56" s="255" t="s">
        <v>705</v>
      </c>
      <c r="H56" s="295" t="s">
        <v>706</v>
      </c>
      <c r="I56" s="127" t="s">
        <v>19012</v>
      </c>
    </row>
    <row r="57" spans="1:9" ht="179.4">
      <c r="A57" s="127" t="str">
        <f t="shared" si="0"/>
        <v>InstructionsA61</v>
      </c>
      <c r="B57" s="127" t="s">
        <v>380</v>
      </c>
      <c r="C57" s="127" t="s">
        <v>707</v>
      </c>
      <c r="D57" s="127" t="s">
        <v>708</v>
      </c>
      <c r="E57" s="243" t="s">
        <v>709</v>
      </c>
      <c r="F57" s="244" t="s">
        <v>710</v>
      </c>
      <c r="G57" s="255" t="s">
        <v>711</v>
      </c>
      <c r="H57" s="295" t="s">
        <v>712</v>
      </c>
      <c r="I57" s="127" t="s">
        <v>19013</v>
      </c>
    </row>
    <row r="58" spans="1:9" ht="113.4">
      <c r="A58" s="127" t="str">
        <f>B58&amp;C58</f>
        <v>InstructionsA62</v>
      </c>
      <c r="B58" s="127" t="s">
        <v>380</v>
      </c>
      <c r="C58" s="127" t="s">
        <v>713</v>
      </c>
      <c r="D58" s="127" t="s">
        <v>714</v>
      </c>
      <c r="E58" s="292" t="s">
        <v>715</v>
      </c>
      <c r="F58" s="289" t="s">
        <v>716</v>
      </c>
      <c r="G58" s="255" t="s">
        <v>717</v>
      </c>
      <c r="H58" s="300" t="s">
        <v>718</v>
      </c>
      <c r="I58" s="127" t="s">
        <v>19014</v>
      </c>
    </row>
    <row r="59" spans="1:9" ht="43.2">
      <c r="A59" s="127" t="str">
        <f t="shared" si="0"/>
        <v>InstructionsA63</v>
      </c>
      <c r="B59" s="127" t="s">
        <v>380</v>
      </c>
      <c r="C59" s="127" t="s">
        <v>719</v>
      </c>
      <c r="D59" s="127" t="s">
        <v>720</v>
      </c>
      <c r="E59" s="243" t="s">
        <v>721</v>
      </c>
      <c r="F59" s="244" t="s">
        <v>722</v>
      </c>
      <c r="G59" s="127" t="s">
        <v>723</v>
      </c>
      <c r="H59" s="295" t="s">
        <v>724</v>
      </c>
      <c r="I59" s="127" t="s">
        <v>19015</v>
      </c>
    </row>
    <row r="60" spans="1:9" ht="194.4">
      <c r="A60" s="127" t="str">
        <f>B60&amp;C60</f>
        <v>InstructionsA65</v>
      </c>
      <c r="B60" s="127" t="s">
        <v>380</v>
      </c>
      <c r="C60" s="127" t="s">
        <v>725</v>
      </c>
      <c r="D60" s="127" t="s">
        <v>726</v>
      </c>
      <c r="E60" s="243" t="s">
        <v>727</v>
      </c>
      <c r="F60" s="244" t="s">
        <v>728</v>
      </c>
      <c r="G60" s="127" t="s">
        <v>729</v>
      </c>
      <c r="H60" s="298" t="s">
        <v>730</v>
      </c>
      <c r="I60" s="127" t="s">
        <v>19016</v>
      </c>
    </row>
    <row r="61" spans="1:9" ht="28.8">
      <c r="A61" s="127" t="str">
        <f t="shared" si="0"/>
        <v>InstructionsA67</v>
      </c>
      <c r="B61" s="127" t="s">
        <v>380</v>
      </c>
      <c r="C61" s="127" t="s">
        <v>731</v>
      </c>
      <c r="D61" s="127" t="s">
        <v>732</v>
      </c>
      <c r="E61" s="243" t="s">
        <v>733</v>
      </c>
      <c r="F61" s="244" t="s">
        <v>734</v>
      </c>
      <c r="G61" s="127" t="s">
        <v>735</v>
      </c>
      <c r="H61" s="298" t="s">
        <v>736</v>
      </c>
      <c r="I61" s="127" t="s">
        <v>19018</v>
      </c>
    </row>
    <row r="62" spans="1:9" ht="276">
      <c r="A62" s="127" t="str">
        <f t="shared" si="0"/>
        <v>InstructionsA68</v>
      </c>
      <c r="B62" s="127" t="s">
        <v>380</v>
      </c>
      <c r="C62" s="127" t="s">
        <v>737</v>
      </c>
      <c r="D62" s="127" t="s">
        <v>738</v>
      </c>
      <c r="E62" s="243" t="s">
        <v>739</v>
      </c>
      <c r="F62" s="244" t="s">
        <v>740</v>
      </c>
      <c r="G62" s="255" t="s">
        <v>741</v>
      </c>
      <c r="H62" s="295" t="s">
        <v>742</v>
      </c>
      <c r="I62" s="127" t="s">
        <v>19024</v>
      </c>
    </row>
    <row r="63" spans="1:9" ht="151.80000000000001">
      <c r="A63" s="127" t="str">
        <f t="shared" si="0"/>
        <v>InstructionsA69</v>
      </c>
      <c r="B63" s="127" t="s">
        <v>380</v>
      </c>
      <c r="C63" s="127" t="s">
        <v>743</v>
      </c>
      <c r="D63" s="127" t="s">
        <v>744</v>
      </c>
      <c r="E63" s="243" t="s">
        <v>745</v>
      </c>
      <c r="F63" s="244" t="s">
        <v>746</v>
      </c>
      <c r="G63" s="255" t="s">
        <v>747</v>
      </c>
      <c r="H63" s="295" t="s">
        <v>748</v>
      </c>
      <c r="I63" s="127" t="s">
        <v>19019</v>
      </c>
    </row>
    <row r="64" spans="1:9" ht="138">
      <c r="A64" s="127" t="str">
        <f t="shared" si="0"/>
        <v>InstructionsA70</v>
      </c>
      <c r="B64" s="127" t="s">
        <v>380</v>
      </c>
      <c r="C64" s="127" t="s">
        <v>749</v>
      </c>
      <c r="D64" s="127" t="s">
        <v>750</v>
      </c>
      <c r="E64" s="243" t="s">
        <v>751</v>
      </c>
      <c r="F64" s="244" t="s">
        <v>752</v>
      </c>
      <c r="G64" s="255" t="s">
        <v>753</v>
      </c>
      <c r="H64" s="295" t="s">
        <v>754</v>
      </c>
      <c r="I64" s="127" t="s">
        <v>19020</v>
      </c>
    </row>
    <row r="65" spans="1:9" ht="289.8">
      <c r="A65" s="127" t="str">
        <f t="shared" si="0"/>
        <v>InstructionsA71</v>
      </c>
      <c r="B65" s="127" t="s">
        <v>380</v>
      </c>
      <c r="C65" s="127" t="s">
        <v>755</v>
      </c>
      <c r="D65" s="127" t="s">
        <v>756</v>
      </c>
      <c r="E65" s="243" t="s">
        <v>757</v>
      </c>
      <c r="F65" s="244" t="s">
        <v>758</v>
      </c>
      <c r="G65" s="255" t="s">
        <v>759</v>
      </c>
      <c r="H65" s="295" t="s">
        <v>760</v>
      </c>
      <c r="I65" s="127" t="s">
        <v>19021</v>
      </c>
    </row>
    <row r="66" spans="1:9" ht="96.6">
      <c r="A66" s="127" t="str">
        <f t="shared" si="0"/>
        <v>InstructionsA72</v>
      </c>
      <c r="B66" s="127" t="s">
        <v>380</v>
      </c>
      <c r="C66" s="127" t="s">
        <v>761</v>
      </c>
      <c r="D66" s="127" t="s">
        <v>762</v>
      </c>
      <c r="E66" s="243" t="s">
        <v>763</v>
      </c>
      <c r="F66" s="244" t="s">
        <v>764</v>
      </c>
      <c r="G66" s="255" t="s">
        <v>765</v>
      </c>
      <c r="H66" s="295" t="s">
        <v>766</v>
      </c>
      <c r="I66" s="127" t="s">
        <v>19022</v>
      </c>
    </row>
    <row r="67" spans="1:9" ht="41.4">
      <c r="A67" s="127" t="str">
        <f t="shared" si="0"/>
        <v>InstructionsA73</v>
      </c>
      <c r="B67" s="127" t="s">
        <v>380</v>
      </c>
      <c r="C67" s="127" t="s">
        <v>767</v>
      </c>
      <c r="D67" s="127" t="s">
        <v>768</v>
      </c>
      <c r="E67" s="243" t="s">
        <v>769</v>
      </c>
      <c r="F67" s="244" t="s">
        <v>770</v>
      </c>
      <c r="G67" s="255" t="s">
        <v>771</v>
      </c>
      <c r="H67" s="295" t="s">
        <v>772</v>
      </c>
      <c r="I67" s="127" t="s">
        <v>19023</v>
      </c>
    </row>
    <row r="68" spans="1:9">
      <c r="A68" s="127" t="str">
        <f t="shared" si="0"/>
        <v>DefinitionsB2</v>
      </c>
      <c r="B68" s="127" t="s">
        <v>773</v>
      </c>
      <c r="C68" s="127" t="s">
        <v>774</v>
      </c>
      <c r="D68" s="127" t="s">
        <v>775</v>
      </c>
      <c r="E68" s="243" t="s">
        <v>776</v>
      </c>
      <c r="F68" s="244" t="s">
        <v>777</v>
      </c>
      <c r="G68" s="127" t="s">
        <v>778</v>
      </c>
      <c r="H68" s="295" t="s">
        <v>775</v>
      </c>
      <c r="I68" s="127" t="s">
        <v>19025</v>
      </c>
    </row>
    <row r="69" spans="1:9">
      <c r="A69" s="127" t="str">
        <f t="shared" si="0"/>
        <v>DefinitionsB3</v>
      </c>
      <c r="B69" s="127" t="s">
        <v>773</v>
      </c>
      <c r="C69" s="127" t="s">
        <v>779</v>
      </c>
      <c r="D69" s="127" t="s">
        <v>780</v>
      </c>
      <c r="E69" s="243" t="s">
        <v>781</v>
      </c>
      <c r="F69" s="244" t="s">
        <v>782</v>
      </c>
      <c r="G69" s="127" t="s">
        <v>783</v>
      </c>
      <c r="H69" s="295" t="s">
        <v>784</v>
      </c>
      <c r="I69" s="189" t="s">
        <v>19026</v>
      </c>
    </row>
    <row r="70" spans="1:9" ht="13.8">
      <c r="A70" s="127" t="str">
        <f t="shared" ref="A70" si="2">B70&amp;C70</f>
        <v>DefinitionsB4</v>
      </c>
      <c r="B70" s="127" t="s">
        <v>773</v>
      </c>
      <c r="C70" s="127" t="s">
        <v>785</v>
      </c>
      <c r="D70" s="249" t="s">
        <v>786</v>
      </c>
      <c r="E70" s="249" t="s">
        <v>787</v>
      </c>
      <c r="F70" s="257" t="s">
        <v>788</v>
      </c>
      <c r="G70" s="249" t="s">
        <v>789</v>
      </c>
      <c r="H70" s="295" t="s">
        <v>790</v>
      </c>
      <c r="I70" s="189" t="s">
        <v>19100</v>
      </c>
    </row>
    <row r="71" spans="1:9">
      <c r="A71" s="127" t="str">
        <f>B71&amp;C71</f>
        <v>DefinitionsB5</v>
      </c>
      <c r="B71" s="127" t="s">
        <v>773</v>
      </c>
      <c r="C71" s="127" t="s">
        <v>791</v>
      </c>
      <c r="D71" s="127" t="s">
        <v>792</v>
      </c>
      <c r="E71" s="243" t="s">
        <v>793</v>
      </c>
      <c r="F71" s="244" t="s">
        <v>794</v>
      </c>
      <c r="G71" s="127" t="s">
        <v>795</v>
      </c>
      <c r="H71" s="295" t="s">
        <v>796</v>
      </c>
      <c r="I71" s="189" t="s">
        <v>19027</v>
      </c>
    </row>
    <row r="72" spans="1:9">
      <c r="A72" s="127" t="str">
        <f>B72&amp;C72</f>
        <v>DefinitionsB6</v>
      </c>
      <c r="B72" s="127" t="s">
        <v>773</v>
      </c>
      <c r="C72" s="127" t="s">
        <v>797</v>
      </c>
      <c r="D72" s="127" t="s">
        <v>798</v>
      </c>
      <c r="E72" s="243" t="s">
        <v>799</v>
      </c>
      <c r="F72" s="244" t="s">
        <v>800</v>
      </c>
      <c r="G72" s="127" t="s">
        <v>801</v>
      </c>
      <c r="H72" s="295" t="s">
        <v>802</v>
      </c>
      <c r="I72" s="189" t="s">
        <v>19028</v>
      </c>
    </row>
    <row r="73" spans="1:9">
      <c r="A73" s="127" t="str">
        <f t="shared" ref="A73" si="3">B73&amp;C73</f>
        <v>DefinitionsB7</v>
      </c>
      <c r="B73" s="127" t="s">
        <v>773</v>
      </c>
      <c r="C73" s="127" t="s">
        <v>803</v>
      </c>
      <c r="D73" s="127" t="s">
        <v>804</v>
      </c>
      <c r="E73" s="243" t="s">
        <v>805</v>
      </c>
      <c r="F73" s="244" t="s">
        <v>806</v>
      </c>
      <c r="G73" s="127" t="s">
        <v>807</v>
      </c>
      <c r="H73" s="295" t="s">
        <v>808</v>
      </c>
      <c r="I73" s="189" t="s">
        <v>19048</v>
      </c>
    </row>
    <row r="74" spans="1:9">
      <c r="A74" s="127" t="str">
        <f t="shared" ref="A74:A143" si="4">B74&amp;C74</f>
        <v>DefinitionsB8</v>
      </c>
      <c r="B74" s="127" t="s">
        <v>773</v>
      </c>
      <c r="C74" s="127" t="s">
        <v>809</v>
      </c>
      <c r="D74" s="127" t="s">
        <v>810</v>
      </c>
      <c r="E74" s="243" t="s">
        <v>811</v>
      </c>
      <c r="F74" s="244" t="s">
        <v>812</v>
      </c>
      <c r="G74" s="127" t="s">
        <v>813</v>
      </c>
      <c r="H74" s="295" t="s">
        <v>814</v>
      </c>
      <c r="I74" s="189" t="s">
        <v>19029</v>
      </c>
    </row>
    <row r="75" spans="1:9">
      <c r="A75" s="127" t="str">
        <f t="shared" si="4"/>
        <v>DefinitionsB9</v>
      </c>
      <c r="B75" s="127" t="s">
        <v>773</v>
      </c>
      <c r="C75" s="127" t="s">
        <v>815</v>
      </c>
      <c r="D75" s="127" t="s">
        <v>816</v>
      </c>
      <c r="E75" s="243" t="s">
        <v>817</v>
      </c>
      <c r="F75" s="244" t="s">
        <v>818</v>
      </c>
      <c r="G75" s="127" t="s">
        <v>819</v>
      </c>
      <c r="H75" s="295" t="s">
        <v>820</v>
      </c>
      <c r="I75" s="189" t="s">
        <v>19030</v>
      </c>
    </row>
    <row r="76" spans="1:9">
      <c r="A76" s="127" t="str">
        <f t="shared" si="4"/>
        <v>DefinitionsB10</v>
      </c>
      <c r="B76" s="127" t="s">
        <v>773</v>
      </c>
      <c r="C76" s="127" t="s">
        <v>821</v>
      </c>
      <c r="D76" s="127" t="s">
        <v>822</v>
      </c>
      <c r="E76" s="243" t="s">
        <v>823</v>
      </c>
      <c r="F76" s="244" t="s">
        <v>824</v>
      </c>
      <c r="G76" s="127" t="s">
        <v>822</v>
      </c>
      <c r="H76" s="295" t="s">
        <v>825</v>
      </c>
      <c r="I76" s="189" t="s">
        <v>822</v>
      </c>
    </row>
    <row r="77" spans="1:9" ht="13.8">
      <c r="A77" s="127" t="str">
        <f t="shared" si="4"/>
        <v>DefinitionsB11</v>
      </c>
      <c r="B77" s="127" t="s">
        <v>773</v>
      </c>
      <c r="C77" s="127" t="s">
        <v>826</v>
      </c>
      <c r="D77" s="249" t="s">
        <v>827</v>
      </c>
      <c r="E77" s="249" t="s">
        <v>828</v>
      </c>
      <c r="F77" s="258" t="s">
        <v>829</v>
      </c>
      <c r="G77" s="259" t="s">
        <v>830</v>
      </c>
      <c r="H77" s="295" t="s">
        <v>831</v>
      </c>
      <c r="I77" s="189" t="s">
        <v>19038</v>
      </c>
    </row>
    <row r="78" spans="1:9" ht="13.8">
      <c r="A78" s="127" t="str">
        <f t="shared" si="4"/>
        <v>DefinitionsB12</v>
      </c>
      <c r="B78" s="127" t="s">
        <v>773</v>
      </c>
      <c r="C78" s="127" t="s">
        <v>832</v>
      </c>
      <c r="D78" s="249" t="s">
        <v>833</v>
      </c>
      <c r="E78" s="249" t="s">
        <v>834</v>
      </c>
      <c r="F78" s="258" t="s">
        <v>835</v>
      </c>
      <c r="G78" s="260" t="s">
        <v>836</v>
      </c>
      <c r="H78" s="295" t="s">
        <v>19036</v>
      </c>
      <c r="I78" s="189" t="s">
        <v>19039</v>
      </c>
    </row>
    <row r="79" spans="1:9" ht="13.8">
      <c r="A79" s="127" t="str">
        <f t="shared" si="4"/>
        <v>DefinitionsB13</v>
      </c>
      <c r="B79" s="127" t="s">
        <v>773</v>
      </c>
      <c r="C79" s="127" t="s">
        <v>837</v>
      </c>
      <c r="D79" s="249" t="s">
        <v>838</v>
      </c>
      <c r="E79" s="249" t="s">
        <v>839</v>
      </c>
      <c r="F79" s="257" t="s">
        <v>840</v>
      </c>
      <c r="G79" s="260" t="s">
        <v>841</v>
      </c>
      <c r="H79" s="295" t="s">
        <v>842</v>
      </c>
      <c r="I79" s="189" t="s">
        <v>19037</v>
      </c>
    </row>
    <row r="80" spans="1:9">
      <c r="A80" s="127" t="str">
        <f>B80&amp;C80</f>
        <v>DefinitionsB14</v>
      </c>
      <c r="B80" s="127" t="s">
        <v>773</v>
      </c>
      <c r="C80" s="127" t="s">
        <v>843</v>
      </c>
      <c r="D80" s="127" t="s">
        <v>844</v>
      </c>
      <c r="E80" s="243" t="s">
        <v>845</v>
      </c>
      <c r="F80" s="244" t="s">
        <v>846</v>
      </c>
      <c r="G80" s="127" t="s">
        <v>847</v>
      </c>
      <c r="H80" s="295" t="s">
        <v>848</v>
      </c>
      <c r="I80" s="189" t="s">
        <v>19031</v>
      </c>
    </row>
    <row r="81" spans="1:9" ht="26.4">
      <c r="A81" s="127" t="str">
        <f t="shared" si="4"/>
        <v>DefinitionsB15</v>
      </c>
      <c r="B81" s="127" t="s">
        <v>773</v>
      </c>
      <c r="C81" s="127" t="s">
        <v>849</v>
      </c>
      <c r="D81" s="127" t="s">
        <v>850</v>
      </c>
      <c r="E81" s="243" t="s">
        <v>851</v>
      </c>
      <c r="F81" s="244" t="s">
        <v>852</v>
      </c>
      <c r="G81" s="127" t="s">
        <v>853</v>
      </c>
      <c r="H81" s="295" t="s">
        <v>854</v>
      </c>
      <c r="I81" s="189" t="s">
        <v>19032</v>
      </c>
    </row>
    <row r="82" spans="1:9">
      <c r="A82" s="127" t="str">
        <f>B82&amp;C82</f>
        <v>DefinitionsB16</v>
      </c>
      <c r="B82" s="127" t="s">
        <v>773</v>
      </c>
      <c r="C82" s="127" t="s">
        <v>855</v>
      </c>
      <c r="D82" s="127" t="s">
        <v>856</v>
      </c>
      <c r="E82" s="243" t="s">
        <v>857</v>
      </c>
      <c r="F82" s="244" t="s">
        <v>856</v>
      </c>
      <c r="G82" s="127" t="s">
        <v>856</v>
      </c>
      <c r="H82" s="295" t="s">
        <v>856</v>
      </c>
      <c r="I82" s="295" t="s">
        <v>856</v>
      </c>
    </row>
    <row r="83" spans="1:9">
      <c r="A83" s="127" t="str">
        <f>B83&amp;C83</f>
        <v>DefinitionsB17</v>
      </c>
      <c r="B83" s="127" t="s">
        <v>773</v>
      </c>
      <c r="C83" s="127" t="s">
        <v>858</v>
      </c>
      <c r="D83" s="127" t="s">
        <v>859</v>
      </c>
      <c r="E83" s="243" t="s">
        <v>860</v>
      </c>
      <c r="F83" s="244" t="s">
        <v>861</v>
      </c>
      <c r="G83" s="127" t="s">
        <v>862</v>
      </c>
      <c r="H83" s="295" t="s">
        <v>863</v>
      </c>
      <c r="I83" s="189" t="s">
        <v>859</v>
      </c>
    </row>
    <row r="84" spans="1:9">
      <c r="A84" s="127" t="str">
        <f>B84&amp;C84</f>
        <v>DefinitionsB18</v>
      </c>
      <c r="B84" s="127" t="s">
        <v>773</v>
      </c>
      <c r="C84" s="127" t="s">
        <v>864</v>
      </c>
      <c r="D84" s="127" t="s">
        <v>865</v>
      </c>
      <c r="E84" s="243" t="s">
        <v>866</v>
      </c>
      <c r="F84" s="244" t="s">
        <v>867</v>
      </c>
      <c r="G84" s="127" t="s">
        <v>868</v>
      </c>
      <c r="H84" s="295" t="s">
        <v>869</v>
      </c>
      <c r="I84" s="189" t="s">
        <v>19033</v>
      </c>
    </row>
    <row r="85" spans="1:9">
      <c r="A85" s="127" t="str">
        <f>B85&amp;C85</f>
        <v>DefinitionsB19</v>
      </c>
      <c r="B85" s="127" t="s">
        <v>773</v>
      </c>
      <c r="C85" s="127" t="s">
        <v>870</v>
      </c>
      <c r="D85" s="127" t="s">
        <v>871</v>
      </c>
      <c r="E85" s="243" t="s">
        <v>872</v>
      </c>
      <c r="F85" s="244" t="s">
        <v>873</v>
      </c>
      <c r="G85" s="127" t="s">
        <v>874</v>
      </c>
      <c r="H85" s="295" t="s">
        <v>875</v>
      </c>
      <c r="I85" s="189" t="s">
        <v>19040</v>
      </c>
    </row>
    <row r="86" spans="1:9">
      <c r="A86" s="127" t="str">
        <f t="shared" si="4"/>
        <v>DefinitionsB20</v>
      </c>
      <c r="B86" s="127" t="s">
        <v>773</v>
      </c>
      <c r="C86" s="127" t="s">
        <v>876</v>
      </c>
      <c r="D86" s="127" t="s">
        <v>877</v>
      </c>
      <c r="E86" s="243" t="s">
        <v>878</v>
      </c>
      <c r="F86" s="244" t="s">
        <v>879</v>
      </c>
      <c r="G86" s="127" t="s">
        <v>880</v>
      </c>
      <c r="H86" s="295" t="s">
        <v>881</v>
      </c>
      <c r="I86" s="189" t="s">
        <v>19034</v>
      </c>
    </row>
    <row r="87" spans="1:9">
      <c r="A87" s="127" t="str">
        <f>B87&amp;C87</f>
        <v>DefinitionsB21</v>
      </c>
      <c r="B87" s="127" t="s">
        <v>773</v>
      </c>
      <c r="C87" s="127" t="s">
        <v>882</v>
      </c>
      <c r="D87" s="127" t="s">
        <v>883</v>
      </c>
      <c r="E87" s="243" t="s">
        <v>884</v>
      </c>
      <c r="F87" s="244" t="s">
        <v>885</v>
      </c>
      <c r="G87" s="127" t="s">
        <v>886</v>
      </c>
      <c r="H87" s="295" t="s">
        <v>887</v>
      </c>
      <c r="I87" s="189" t="s">
        <v>19035</v>
      </c>
    </row>
    <row r="88" spans="1:9">
      <c r="A88" s="127" t="str">
        <f t="shared" si="4"/>
        <v>DefinitionsC2</v>
      </c>
      <c r="B88" s="127" t="s">
        <v>773</v>
      </c>
      <c r="C88" s="127" t="s">
        <v>888</v>
      </c>
      <c r="D88" s="127" t="s">
        <v>889</v>
      </c>
      <c r="E88" s="261" t="s">
        <v>890</v>
      </c>
      <c r="F88" s="244" t="s">
        <v>891</v>
      </c>
      <c r="G88" s="127" t="s">
        <v>892</v>
      </c>
      <c r="H88" s="295" t="s">
        <v>893</v>
      </c>
      <c r="I88" s="189" t="s">
        <v>19044</v>
      </c>
    </row>
    <row r="89" spans="1:9" ht="82.8">
      <c r="A89" s="127" t="str">
        <f t="shared" si="4"/>
        <v>DefinitionsC3</v>
      </c>
      <c r="B89" s="127" t="s">
        <v>773</v>
      </c>
      <c r="C89" s="127" t="s">
        <v>894</v>
      </c>
      <c r="D89" s="127" t="s">
        <v>895</v>
      </c>
      <c r="E89" s="243" t="s">
        <v>896</v>
      </c>
      <c r="F89" s="244" t="s">
        <v>897</v>
      </c>
      <c r="G89" s="127" t="s">
        <v>898</v>
      </c>
      <c r="H89" s="295" t="s">
        <v>899</v>
      </c>
      <c r="I89" s="127" t="s">
        <v>19045</v>
      </c>
    </row>
    <row r="90" spans="1:9" ht="55.2">
      <c r="A90" s="127" t="str">
        <f t="shared" ref="A90" si="5">B90&amp;C90</f>
        <v>DefinitionsC4</v>
      </c>
      <c r="B90" s="127" t="s">
        <v>773</v>
      </c>
      <c r="C90" s="127" t="s">
        <v>900</v>
      </c>
      <c r="D90" s="127" t="s">
        <v>901</v>
      </c>
      <c r="E90" s="247" t="s">
        <v>902</v>
      </c>
      <c r="F90" s="244" t="s">
        <v>903</v>
      </c>
      <c r="G90" s="252" t="s">
        <v>904</v>
      </c>
      <c r="H90" s="295" t="s">
        <v>905</v>
      </c>
      <c r="I90" s="309" t="s">
        <v>19041</v>
      </c>
    </row>
    <row r="91" spans="1:9" ht="179.4">
      <c r="A91" s="127" t="str">
        <f>B91&amp;C91</f>
        <v>DefinitionsC5</v>
      </c>
      <c r="B91" s="127" t="s">
        <v>773</v>
      </c>
      <c r="C91" s="127" t="s">
        <v>906</v>
      </c>
      <c r="D91" s="127" t="s">
        <v>907</v>
      </c>
      <c r="E91" s="243" t="s">
        <v>908</v>
      </c>
      <c r="F91" s="244" t="s">
        <v>909</v>
      </c>
      <c r="G91" s="127" t="s">
        <v>910</v>
      </c>
      <c r="H91" s="295" t="s">
        <v>911</v>
      </c>
      <c r="I91" s="127" t="s">
        <v>19046</v>
      </c>
    </row>
    <row r="92" spans="1:9" ht="151.80000000000001">
      <c r="A92" s="127" t="str">
        <f>B92&amp;C92</f>
        <v>DefinitionsC6</v>
      </c>
      <c r="B92" s="127" t="s">
        <v>773</v>
      </c>
      <c r="C92" s="127" t="s">
        <v>912</v>
      </c>
      <c r="D92" s="127" t="s">
        <v>913</v>
      </c>
      <c r="E92" s="243" t="s">
        <v>914</v>
      </c>
      <c r="F92" s="244" t="s">
        <v>915</v>
      </c>
      <c r="G92" s="127" t="s">
        <v>916</v>
      </c>
      <c r="H92" s="295" t="s">
        <v>917</v>
      </c>
      <c r="I92" s="127" t="s">
        <v>19047</v>
      </c>
    </row>
    <row r="93" spans="1:9" ht="127.8">
      <c r="A93" s="127" t="str">
        <f t="shared" si="4"/>
        <v>DefinitionsC7</v>
      </c>
      <c r="B93" s="127" t="s">
        <v>773</v>
      </c>
      <c r="C93" s="127" t="s">
        <v>918</v>
      </c>
      <c r="D93" s="127" t="s">
        <v>919</v>
      </c>
      <c r="E93" s="243" t="s">
        <v>920</v>
      </c>
      <c r="F93" s="244" t="s">
        <v>921</v>
      </c>
      <c r="G93" s="127" t="s">
        <v>922</v>
      </c>
      <c r="H93" s="295" t="s">
        <v>923</v>
      </c>
      <c r="I93" s="127" t="s">
        <v>19051</v>
      </c>
    </row>
    <row r="94" spans="1:9" ht="124.2">
      <c r="A94" s="127" t="str">
        <f t="shared" si="4"/>
        <v>DefinitionsC8</v>
      </c>
      <c r="B94" s="127" t="s">
        <v>773</v>
      </c>
      <c r="C94" s="127" t="s">
        <v>924</v>
      </c>
      <c r="D94" s="127" t="s">
        <v>925</v>
      </c>
      <c r="E94" s="243" t="s">
        <v>926</v>
      </c>
      <c r="F94" s="244" t="s">
        <v>927</v>
      </c>
      <c r="G94" s="127" t="s">
        <v>928</v>
      </c>
      <c r="H94" s="295" t="s">
        <v>929</v>
      </c>
      <c r="I94" s="127" t="s">
        <v>19049</v>
      </c>
    </row>
    <row r="95" spans="1:9" ht="69">
      <c r="A95" s="127" t="str">
        <f t="shared" si="4"/>
        <v>DefinitionsC9</v>
      </c>
      <c r="B95" s="127" t="s">
        <v>773</v>
      </c>
      <c r="C95" s="127" t="s">
        <v>930</v>
      </c>
      <c r="D95" s="127" t="s">
        <v>931</v>
      </c>
      <c r="E95" s="243" t="s">
        <v>932</v>
      </c>
      <c r="F95" s="244" t="s">
        <v>933</v>
      </c>
      <c r="G95" s="127" t="s">
        <v>934</v>
      </c>
      <c r="H95" s="295" t="s">
        <v>935</v>
      </c>
      <c r="I95" s="127" t="s">
        <v>19050</v>
      </c>
    </row>
    <row r="96" spans="1:9" ht="207">
      <c r="A96" s="127" t="str">
        <f t="shared" si="4"/>
        <v>DefinitionsC10</v>
      </c>
      <c r="B96" s="127" t="s">
        <v>773</v>
      </c>
      <c r="C96" s="127" t="s">
        <v>936</v>
      </c>
      <c r="D96" s="127" t="s">
        <v>937</v>
      </c>
      <c r="E96" s="243" t="s">
        <v>938</v>
      </c>
      <c r="F96" s="244" t="s">
        <v>939</v>
      </c>
      <c r="G96" s="127" t="s">
        <v>940</v>
      </c>
      <c r="H96" s="295" t="s">
        <v>941</v>
      </c>
      <c r="I96" s="127" t="s">
        <v>19052</v>
      </c>
    </row>
    <row r="97" spans="1:9" ht="41.4" customHeight="1">
      <c r="A97" s="127" t="str">
        <f t="shared" si="4"/>
        <v>DefinitionsC11</v>
      </c>
      <c r="B97" s="127" t="s">
        <v>773</v>
      </c>
      <c r="C97" s="127" t="s">
        <v>942</v>
      </c>
      <c r="D97" s="249" t="s">
        <v>943</v>
      </c>
      <c r="E97" s="250" t="s">
        <v>944</v>
      </c>
      <c r="F97" s="257" t="s">
        <v>945</v>
      </c>
      <c r="G97" s="259" t="s">
        <v>946</v>
      </c>
      <c r="H97" s="301" t="s">
        <v>947</v>
      </c>
      <c r="I97" s="127" t="s">
        <v>19042</v>
      </c>
    </row>
    <row r="98" spans="1:9" ht="41.4" customHeight="1">
      <c r="A98" s="127" t="str">
        <f t="shared" si="4"/>
        <v>DefinitionsC12</v>
      </c>
      <c r="B98" s="127" t="s">
        <v>773</v>
      </c>
      <c r="C98" s="127" t="s">
        <v>948</v>
      </c>
      <c r="D98" s="249" t="s">
        <v>949</v>
      </c>
      <c r="E98" s="250" t="s">
        <v>950</v>
      </c>
      <c r="F98" s="257" t="s">
        <v>951</v>
      </c>
      <c r="G98" s="260" t="s">
        <v>952</v>
      </c>
      <c r="H98" s="295" t="s">
        <v>953</v>
      </c>
      <c r="I98" s="127" t="s">
        <v>19043</v>
      </c>
    </row>
    <row r="99" spans="1:9" ht="138">
      <c r="A99" s="127" t="str">
        <f t="shared" si="4"/>
        <v>DefinitionsC13</v>
      </c>
      <c r="B99" s="127" t="s">
        <v>773</v>
      </c>
      <c r="C99" s="127" t="s">
        <v>954</v>
      </c>
      <c r="D99" s="249" t="s">
        <v>955</v>
      </c>
      <c r="E99" s="250" t="s">
        <v>956</v>
      </c>
      <c r="F99" s="258" t="s">
        <v>957</v>
      </c>
      <c r="G99" s="260" t="s">
        <v>958</v>
      </c>
      <c r="H99" s="295" t="s">
        <v>959</v>
      </c>
      <c r="I99" s="127" t="s">
        <v>19053</v>
      </c>
    </row>
    <row r="100" spans="1:9" ht="55.2">
      <c r="A100" s="127" t="str">
        <f>B100&amp;C100</f>
        <v>DefinitionsC14</v>
      </c>
      <c r="B100" s="127" t="s">
        <v>773</v>
      </c>
      <c r="C100" s="127" t="s">
        <v>960</v>
      </c>
      <c r="D100" s="127" t="s">
        <v>961</v>
      </c>
      <c r="E100" s="243" t="s">
        <v>962</v>
      </c>
      <c r="F100" s="244" t="s">
        <v>963</v>
      </c>
      <c r="G100" s="127" t="s">
        <v>964</v>
      </c>
      <c r="H100" s="295" t="s">
        <v>965</v>
      </c>
      <c r="I100" s="127" t="s">
        <v>19054</v>
      </c>
    </row>
    <row r="101" spans="1:9" ht="165.6">
      <c r="A101" s="127" t="str">
        <f t="shared" si="4"/>
        <v>DefinitionsC15</v>
      </c>
      <c r="B101" s="127" t="s">
        <v>773</v>
      </c>
      <c r="C101" s="127" t="s">
        <v>966</v>
      </c>
      <c r="D101" s="127" t="s">
        <v>967</v>
      </c>
      <c r="E101" s="247" t="s">
        <v>968</v>
      </c>
      <c r="F101" s="244" t="s">
        <v>969</v>
      </c>
      <c r="G101" s="245" t="s">
        <v>970</v>
      </c>
      <c r="H101" s="295" t="s">
        <v>971</v>
      </c>
      <c r="I101" s="127" t="s">
        <v>19055</v>
      </c>
    </row>
    <row r="102" spans="1:9" ht="69">
      <c r="A102" s="127" t="str">
        <f>B102&amp;C102</f>
        <v>DefinitionsC16</v>
      </c>
      <c r="B102" s="127" t="s">
        <v>773</v>
      </c>
      <c r="C102" s="127" t="s">
        <v>972</v>
      </c>
      <c r="D102" s="127" t="s">
        <v>973</v>
      </c>
      <c r="E102" s="243" t="s">
        <v>974</v>
      </c>
      <c r="F102" s="244" t="s">
        <v>975</v>
      </c>
      <c r="G102" s="127" t="s">
        <v>976</v>
      </c>
      <c r="H102" s="295" t="s">
        <v>977</v>
      </c>
      <c r="I102" s="127" t="s">
        <v>19056</v>
      </c>
    </row>
    <row r="103" spans="1:9" ht="96.6">
      <c r="A103" s="127" t="str">
        <f>B103&amp;C103</f>
        <v>DefinitionsC17</v>
      </c>
      <c r="B103" s="127" t="s">
        <v>773</v>
      </c>
      <c r="C103" s="127" t="s">
        <v>978</v>
      </c>
      <c r="D103" s="127" t="s">
        <v>979</v>
      </c>
      <c r="E103" s="243" t="s">
        <v>980</v>
      </c>
      <c r="F103" s="244" t="s">
        <v>981</v>
      </c>
      <c r="G103" s="127" t="s">
        <v>982</v>
      </c>
      <c r="H103" s="295" t="s">
        <v>983</v>
      </c>
      <c r="I103" s="127" t="s">
        <v>19057</v>
      </c>
    </row>
    <row r="104" spans="1:9" ht="262.2">
      <c r="A104" s="127" t="str">
        <f>B104&amp;C104</f>
        <v>DefinitionsC18</v>
      </c>
      <c r="B104" s="127" t="s">
        <v>773</v>
      </c>
      <c r="C104" s="127" t="s">
        <v>984</v>
      </c>
      <c r="D104" s="127" t="s">
        <v>985</v>
      </c>
      <c r="E104" s="243" t="s">
        <v>986</v>
      </c>
      <c r="F104" s="244" t="s">
        <v>987</v>
      </c>
      <c r="G104" s="127" t="s">
        <v>988</v>
      </c>
      <c r="H104" s="295" t="s">
        <v>989</v>
      </c>
      <c r="I104" s="127" t="s">
        <v>19058</v>
      </c>
    </row>
    <row r="105" spans="1:9" ht="220.8">
      <c r="A105" s="127" t="str">
        <f>B105&amp;C105</f>
        <v>DefinitionsC19</v>
      </c>
      <c r="B105" s="127" t="s">
        <v>773</v>
      </c>
      <c r="C105" s="127" t="s">
        <v>990</v>
      </c>
      <c r="D105" s="127" t="s">
        <v>991</v>
      </c>
      <c r="E105" s="243" t="s">
        <v>992</v>
      </c>
      <c r="F105" s="244" t="s">
        <v>993</v>
      </c>
      <c r="G105" s="252" t="s">
        <v>994</v>
      </c>
      <c r="H105" s="295" t="s">
        <v>995</v>
      </c>
      <c r="I105" s="127" t="s">
        <v>19059</v>
      </c>
    </row>
    <row r="106" spans="1:9" ht="124.2">
      <c r="A106" s="127" t="str">
        <f t="shared" si="4"/>
        <v>DefinitionsC20</v>
      </c>
      <c r="B106" s="127" t="s">
        <v>773</v>
      </c>
      <c r="C106" s="127" t="s">
        <v>996</v>
      </c>
      <c r="D106" s="249" t="s">
        <v>997</v>
      </c>
      <c r="E106" s="250" t="s">
        <v>998</v>
      </c>
      <c r="F106" s="258" t="s">
        <v>999</v>
      </c>
      <c r="G106" s="259" t="s">
        <v>1000</v>
      </c>
      <c r="H106" s="295" t="s">
        <v>1001</v>
      </c>
      <c r="I106" s="127" t="s">
        <v>19060</v>
      </c>
    </row>
    <row r="107" spans="1:9" ht="82.8">
      <c r="A107" s="127" t="str">
        <f>B107&amp;C107</f>
        <v>DefinitionsC21</v>
      </c>
      <c r="B107" s="127" t="s">
        <v>773</v>
      </c>
      <c r="C107" s="127" t="s">
        <v>1002</v>
      </c>
      <c r="D107" s="127" t="s">
        <v>1003</v>
      </c>
      <c r="E107" s="243" t="s">
        <v>1004</v>
      </c>
      <c r="F107" s="244" t="s">
        <v>1005</v>
      </c>
      <c r="G107" s="127" t="s">
        <v>1006</v>
      </c>
      <c r="H107" s="295" t="s">
        <v>1007</v>
      </c>
      <c r="I107" s="127" t="s">
        <v>19061</v>
      </c>
    </row>
    <row r="108" spans="1:9" ht="27.6">
      <c r="A108" s="127" t="str">
        <f t="shared" si="4"/>
        <v>DeclarationD2</v>
      </c>
      <c r="B108" s="127" t="s">
        <v>1008</v>
      </c>
      <c r="C108" s="127" t="s">
        <v>1009</v>
      </c>
      <c r="D108" s="249" t="s">
        <v>1010</v>
      </c>
      <c r="E108" s="249" t="s">
        <v>1011</v>
      </c>
      <c r="F108" s="257" t="s">
        <v>1012</v>
      </c>
      <c r="G108" s="262" t="s">
        <v>1013</v>
      </c>
      <c r="H108" s="295" t="s">
        <v>1014</v>
      </c>
      <c r="I108" s="189" t="s">
        <v>19063</v>
      </c>
    </row>
    <row r="109" spans="1:9" ht="27.6">
      <c r="A109" s="127" t="str">
        <f t="shared" si="4"/>
        <v>DeclarationF3</v>
      </c>
      <c r="B109" s="127" t="s">
        <v>1008</v>
      </c>
      <c r="C109" s="127" t="s">
        <v>1015</v>
      </c>
      <c r="D109" s="127" t="s">
        <v>1016</v>
      </c>
      <c r="E109" s="243" t="s">
        <v>1017</v>
      </c>
      <c r="F109" s="244" t="s">
        <v>1018</v>
      </c>
      <c r="G109" s="127" t="s">
        <v>1019</v>
      </c>
      <c r="H109" s="295" t="s">
        <v>1020</v>
      </c>
      <c r="I109" s="127" t="s">
        <v>19064</v>
      </c>
    </row>
    <row r="110" spans="1:9">
      <c r="A110" s="127" t="str">
        <f t="shared" si="4"/>
        <v>DeclarationI3</v>
      </c>
      <c r="B110" s="127" t="s">
        <v>1008</v>
      </c>
      <c r="C110" s="127" t="s">
        <v>1021</v>
      </c>
      <c r="D110" s="127" t="s">
        <v>1022</v>
      </c>
      <c r="E110" s="243" t="s">
        <v>1023</v>
      </c>
      <c r="F110" s="244" t="s">
        <v>1024</v>
      </c>
      <c r="G110" s="127" t="s">
        <v>1025</v>
      </c>
      <c r="H110" s="295" t="s">
        <v>1026</v>
      </c>
      <c r="I110" s="127" t="s">
        <v>19065</v>
      </c>
    </row>
    <row r="111" spans="1:9">
      <c r="A111" s="127" t="str">
        <f t="shared" si="4"/>
        <v>DeclarationI4</v>
      </c>
      <c r="B111" s="127" t="s">
        <v>1008</v>
      </c>
      <c r="C111" s="127" t="s">
        <v>1027</v>
      </c>
      <c r="D111" s="127" t="s">
        <v>1028</v>
      </c>
      <c r="E111" s="243" t="s">
        <v>1029</v>
      </c>
      <c r="F111" s="244" t="s">
        <v>1030</v>
      </c>
      <c r="G111" s="127" t="s">
        <v>1031</v>
      </c>
      <c r="H111" s="295" t="s">
        <v>1032</v>
      </c>
      <c r="I111" s="127" t="s">
        <v>19066</v>
      </c>
    </row>
    <row r="112" spans="1:9" ht="43.5" customHeight="1">
      <c r="A112" s="127" t="str">
        <f t="shared" si="4"/>
        <v>DeclarationB4</v>
      </c>
      <c r="B112" s="127" t="s">
        <v>1008</v>
      </c>
      <c r="C112" s="127" t="s">
        <v>785</v>
      </c>
      <c r="D112" s="127" t="s">
        <v>1033</v>
      </c>
      <c r="E112" s="243" t="s">
        <v>1034</v>
      </c>
      <c r="F112" s="244" t="s">
        <v>1035</v>
      </c>
      <c r="G112" s="127" t="s">
        <v>1036</v>
      </c>
      <c r="H112" s="295" t="s">
        <v>1037</v>
      </c>
      <c r="I112" s="127" t="s">
        <v>19098</v>
      </c>
    </row>
    <row r="113" spans="1:9" ht="41.4">
      <c r="A113" s="127" t="str">
        <f t="shared" si="4"/>
        <v>DeclarationB6</v>
      </c>
      <c r="B113" s="127" t="s">
        <v>1008</v>
      </c>
      <c r="C113" s="127" t="s">
        <v>797</v>
      </c>
      <c r="D113" s="127" t="s">
        <v>1038</v>
      </c>
      <c r="E113" s="263" t="s">
        <v>1039</v>
      </c>
      <c r="F113" s="289" t="s">
        <v>1040</v>
      </c>
      <c r="G113" s="127" t="s">
        <v>1041</v>
      </c>
      <c r="H113" s="295" t="s">
        <v>1042</v>
      </c>
      <c r="I113" s="310" t="s">
        <v>19067</v>
      </c>
    </row>
    <row r="114" spans="1:9">
      <c r="A114" s="127" t="str">
        <f t="shared" si="4"/>
        <v>DeclarationB7</v>
      </c>
      <c r="B114" s="127" t="s">
        <v>1008</v>
      </c>
      <c r="C114" s="127" t="s">
        <v>803</v>
      </c>
      <c r="D114" s="127" t="s">
        <v>1043</v>
      </c>
      <c r="E114" s="243" t="s">
        <v>1044</v>
      </c>
      <c r="F114" s="244" t="s">
        <v>1045</v>
      </c>
      <c r="G114" s="127" t="s">
        <v>1046</v>
      </c>
      <c r="H114" s="295" t="s">
        <v>1047</v>
      </c>
      <c r="I114" s="127" t="s">
        <v>19068</v>
      </c>
    </row>
    <row r="115" spans="1:9" ht="15.6">
      <c r="A115" s="127" t="str">
        <f t="shared" si="4"/>
        <v>DeclarationB8</v>
      </c>
      <c r="B115" s="127" t="s">
        <v>1008</v>
      </c>
      <c r="C115" s="127" t="s">
        <v>809</v>
      </c>
      <c r="D115" s="127" t="s">
        <v>1048</v>
      </c>
      <c r="E115" s="243" t="s">
        <v>1049</v>
      </c>
      <c r="F115" s="244" t="s">
        <v>1050</v>
      </c>
      <c r="G115" s="127" t="s">
        <v>1051</v>
      </c>
      <c r="H115" s="295" t="s">
        <v>1052</v>
      </c>
      <c r="I115" s="127" t="s">
        <v>19069</v>
      </c>
    </row>
    <row r="116" spans="1:9" ht="15.6">
      <c r="A116" s="127" t="str">
        <f t="shared" si="4"/>
        <v>DeclarationB9</v>
      </c>
      <c r="B116" s="127" t="s">
        <v>1008</v>
      </c>
      <c r="C116" s="127" t="s">
        <v>815</v>
      </c>
      <c r="D116" s="127" t="s">
        <v>1053</v>
      </c>
      <c r="E116" s="243" t="s">
        <v>1054</v>
      </c>
      <c r="F116" s="244" t="s">
        <v>1055</v>
      </c>
      <c r="G116" s="127" t="s">
        <v>1056</v>
      </c>
      <c r="H116" s="295" t="s">
        <v>1057</v>
      </c>
      <c r="I116" s="127" t="s">
        <v>19070</v>
      </c>
    </row>
    <row r="117" spans="1:9">
      <c r="A117" s="127" t="str">
        <f t="shared" si="4"/>
        <v>DeclarationB10</v>
      </c>
      <c r="B117" s="127" t="s">
        <v>1008</v>
      </c>
      <c r="C117" s="127" t="s">
        <v>821</v>
      </c>
      <c r="D117" s="127" t="s">
        <v>1058</v>
      </c>
      <c r="E117" s="243" t="s">
        <v>1059</v>
      </c>
      <c r="F117" s="244" t="s">
        <v>1060</v>
      </c>
      <c r="G117" s="127" t="s">
        <v>1061</v>
      </c>
      <c r="H117" s="295" t="s">
        <v>1062</v>
      </c>
      <c r="I117" s="127" t="s">
        <v>19071</v>
      </c>
    </row>
    <row r="118" spans="1:9">
      <c r="A118" s="127" t="str">
        <f>B118&amp;C118</f>
        <v>DeclarationB10A</v>
      </c>
      <c r="B118" s="127" t="s">
        <v>1008</v>
      </c>
      <c r="C118" s="127" t="s">
        <v>1063</v>
      </c>
      <c r="D118" s="127" t="s">
        <v>1058</v>
      </c>
      <c r="E118" s="243" t="s">
        <v>1059</v>
      </c>
      <c r="F118" s="244" t="s">
        <v>1064</v>
      </c>
      <c r="G118" s="127" t="s">
        <v>1061</v>
      </c>
      <c r="H118" s="295" t="s">
        <v>1062</v>
      </c>
      <c r="I118" s="127" t="s">
        <v>19071</v>
      </c>
    </row>
    <row r="119" spans="1:9">
      <c r="A119" s="127" t="str">
        <f>B119&amp;C119</f>
        <v>DeclarationB10C</v>
      </c>
      <c r="B119" s="127" t="s">
        <v>1008</v>
      </c>
      <c r="C119" s="127" t="s">
        <v>1065</v>
      </c>
      <c r="D119" s="127" t="s">
        <v>1066</v>
      </c>
      <c r="E119" s="243" t="s">
        <v>1067</v>
      </c>
      <c r="F119" s="244" t="s">
        <v>1068</v>
      </c>
      <c r="G119" s="127" t="s">
        <v>1069</v>
      </c>
      <c r="H119" s="295" t="s">
        <v>1070</v>
      </c>
      <c r="I119" s="127" t="s">
        <v>19072</v>
      </c>
    </row>
    <row r="120" spans="1:9" ht="27.6">
      <c r="A120" s="127" t="str">
        <f>B120&amp;C120</f>
        <v>DeclarationB10B</v>
      </c>
      <c r="B120" s="127" t="s">
        <v>1008</v>
      </c>
      <c r="C120" s="127" t="s">
        <v>1071</v>
      </c>
      <c r="D120" s="127" t="s">
        <v>1072</v>
      </c>
      <c r="E120" s="243" t="s">
        <v>1073</v>
      </c>
      <c r="F120" s="244" t="s">
        <v>1074</v>
      </c>
      <c r="G120" s="127" t="s">
        <v>1075</v>
      </c>
      <c r="H120" s="295" t="s">
        <v>1076</v>
      </c>
      <c r="I120" s="127" t="s">
        <v>19073</v>
      </c>
    </row>
    <row r="121" spans="1:9" ht="27.6">
      <c r="A121" s="127" t="str">
        <f>B121&amp;C121</f>
        <v>DeclarationD11</v>
      </c>
      <c r="B121" s="127" t="s">
        <v>1008</v>
      </c>
      <c r="C121" s="127" t="s">
        <v>1077</v>
      </c>
      <c r="D121" s="127" t="s">
        <v>1078</v>
      </c>
      <c r="E121" s="243" t="s">
        <v>1079</v>
      </c>
      <c r="F121" s="244" t="s">
        <v>1080</v>
      </c>
      <c r="G121" s="127" t="s">
        <v>1081</v>
      </c>
      <c r="H121" s="295" t="s">
        <v>1082</v>
      </c>
      <c r="I121" s="127" t="s">
        <v>19074</v>
      </c>
    </row>
    <row r="122" spans="1:9">
      <c r="A122" s="127" t="str">
        <f t="shared" si="4"/>
        <v>DeclarationB12</v>
      </c>
      <c r="B122" s="127" t="s">
        <v>1008</v>
      </c>
      <c r="C122" s="127" t="s">
        <v>832</v>
      </c>
      <c r="D122" s="127" t="s">
        <v>1083</v>
      </c>
      <c r="E122" s="243" t="s">
        <v>1084</v>
      </c>
      <c r="F122" s="244" t="s">
        <v>1085</v>
      </c>
      <c r="G122" s="127" t="s">
        <v>1086</v>
      </c>
      <c r="H122" s="295" t="s">
        <v>1087</v>
      </c>
      <c r="I122" s="127" t="s">
        <v>19075</v>
      </c>
    </row>
    <row r="123" spans="1:9">
      <c r="A123" s="127" t="str">
        <f t="shared" si="4"/>
        <v>DeclarationB13</v>
      </c>
      <c r="B123" s="127" t="s">
        <v>1008</v>
      </c>
      <c r="C123" s="127" t="s">
        <v>837</v>
      </c>
      <c r="D123" s="127" t="s">
        <v>1088</v>
      </c>
      <c r="E123" s="243" t="s">
        <v>1089</v>
      </c>
      <c r="F123" s="244" t="s">
        <v>1090</v>
      </c>
      <c r="G123" s="127" t="s">
        <v>1091</v>
      </c>
      <c r="H123" s="295" t="s">
        <v>1092</v>
      </c>
      <c r="I123" s="127" t="s">
        <v>19076</v>
      </c>
    </row>
    <row r="124" spans="1:9">
      <c r="A124" s="127" t="str">
        <f t="shared" si="4"/>
        <v>DeclarationB14</v>
      </c>
      <c r="B124" s="127" t="s">
        <v>1008</v>
      </c>
      <c r="C124" s="127" t="s">
        <v>843</v>
      </c>
      <c r="D124" s="127" t="s">
        <v>1093</v>
      </c>
      <c r="E124" s="243" t="s">
        <v>1094</v>
      </c>
      <c r="F124" s="244" t="s">
        <v>1095</v>
      </c>
      <c r="G124" s="127" t="s">
        <v>1096</v>
      </c>
      <c r="H124" s="295" t="s">
        <v>1097</v>
      </c>
      <c r="I124" s="127" t="s">
        <v>19077</v>
      </c>
    </row>
    <row r="125" spans="1:9">
      <c r="A125" s="127" t="str">
        <f t="shared" si="4"/>
        <v>DeclarationB15</v>
      </c>
      <c r="B125" s="127" t="s">
        <v>1008</v>
      </c>
      <c r="C125" s="127" t="s">
        <v>849</v>
      </c>
      <c r="D125" s="127" t="s">
        <v>1098</v>
      </c>
      <c r="E125" s="243" t="s">
        <v>1099</v>
      </c>
      <c r="F125" s="244" t="s">
        <v>1100</v>
      </c>
      <c r="G125" s="127" t="s">
        <v>1101</v>
      </c>
      <c r="H125" s="295" t="s">
        <v>1102</v>
      </c>
      <c r="I125" s="127" t="s">
        <v>19078</v>
      </c>
    </row>
    <row r="126" spans="1:9">
      <c r="A126" s="127" t="str">
        <f t="shared" si="4"/>
        <v>DeclarationB16</v>
      </c>
      <c r="B126" s="127" t="s">
        <v>1008</v>
      </c>
      <c r="C126" s="127" t="s">
        <v>855</v>
      </c>
      <c r="D126" s="127" t="s">
        <v>1103</v>
      </c>
      <c r="E126" s="243" t="s">
        <v>1104</v>
      </c>
      <c r="F126" s="244" t="s">
        <v>1105</v>
      </c>
      <c r="G126" s="127" t="s">
        <v>1106</v>
      </c>
      <c r="H126" s="295" t="s">
        <v>1107</v>
      </c>
      <c r="I126" s="127" t="s">
        <v>19079</v>
      </c>
    </row>
    <row r="127" spans="1:9">
      <c r="A127" s="127" t="str">
        <f t="shared" si="4"/>
        <v>DeclarationB17</v>
      </c>
      <c r="B127" s="127" t="s">
        <v>1008</v>
      </c>
      <c r="C127" s="127" t="s">
        <v>858</v>
      </c>
      <c r="D127" s="127" t="s">
        <v>1108</v>
      </c>
      <c r="E127" s="243" t="s">
        <v>1109</v>
      </c>
      <c r="F127" s="244" t="s">
        <v>1110</v>
      </c>
      <c r="G127" s="127" t="s">
        <v>1111</v>
      </c>
      <c r="H127" s="295" t="s">
        <v>1112</v>
      </c>
      <c r="I127" s="127" t="s">
        <v>19080</v>
      </c>
    </row>
    <row r="128" spans="1:9">
      <c r="A128" s="127" t="str">
        <f t="shared" si="4"/>
        <v>DeclarationB18</v>
      </c>
      <c r="B128" s="127" t="s">
        <v>1008</v>
      </c>
      <c r="C128" s="127" t="s">
        <v>864</v>
      </c>
      <c r="D128" s="127" t="s">
        <v>1113</v>
      </c>
      <c r="E128" s="243" t="s">
        <v>1114</v>
      </c>
      <c r="F128" s="244" t="s">
        <v>1115</v>
      </c>
      <c r="G128" s="127" t="s">
        <v>1116</v>
      </c>
      <c r="H128" s="295" t="s">
        <v>1117</v>
      </c>
      <c r="I128" s="127" t="s">
        <v>19081</v>
      </c>
    </row>
    <row r="129" spans="1:9">
      <c r="A129" s="127" t="str">
        <f t="shared" si="4"/>
        <v>DeclarationB19</v>
      </c>
      <c r="B129" s="127" t="s">
        <v>1008</v>
      </c>
      <c r="C129" s="127" t="s">
        <v>870</v>
      </c>
      <c r="D129" s="127" t="s">
        <v>1118</v>
      </c>
      <c r="E129" s="243" t="s">
        <v>1119</v>
      </c>
      <c r="F129" s="244" t="s">
        <v>1120</v>
      </c>
      <c r="G129" s="127" t="s">
        <v>1121</v>
      </c>
      <c r="H129" s="295" t="s">
        <v>1122</v>
      </c>
      <c r="I129" s="127" t="s">
        <v>19082</v>
      </c>
    </row>
    <row r="130" spans="1:9">
      <c r="A130" s="127" t="str">
        <f t="shared" si="4"/>
        <v>DeclarationB20</v>
      </c>
      <c r="B130" s="127" t="s">
        <v>1008</v>
      </c>
      <c r="C130" s="127" t="s">
        <v>876</v>
      </c>
      <c r="D130" s="127" t="s">
        <v>1123</v>
      </c>
      <c r="E130" s="243" t="s">
        <v>1124</v>
      </c>
      <c r="F130" s="244" t="s">
        <v>1125</v>
      </c>
      <c r="G130" s="127" t="s">
        <v>1126</v>
      </c>
      <c r="H130" s="295" t="s">
        <v>1127</v>
      </c>
      <c r="I130" s="127" t="s">
        <v>19083</v>
      </c>
    </row>
    <row r="131" spans="1:9">
      <c r="A131" s="127" t="str">
        <f t="shared" si="4"/>
        <v>DeclarationB21</v>
      </c>
      <c r="B131" s="127" t="s">
        <v>1008</v>
      </c>
      <c r="C131" s="127" t="s">
        <v>882</v>
      </c>
      <c r="D131" s="127" t="s">
        <v>1128</v>
      </c>
      <c r="E131" s="243" t="s">
        <v>1129</v>
      </c>
      <c r="F131" s="244" t="s">
        <v>1130</v>
      </c>
      <c r="G131" s="127" t="s">
        <v>1131</v>
      </c>
      <c r="H131" s="295" t="s">
        <v>1132</v>
      </c>
      <c r="I131" s="127" t="s">
        <v>19084</v>
      </c>
    </row>
    <row r="132" spans="1:9">
      <c r="A132" s="127" t="str">
        <f t="shared" si="4"/>
        <v>DeclarationB22</v>
      </c>
      <c r="B132" s="127" t="s">
        <v>1008</v>
      </c>
      <c r="C132" s="127" t="s">
        <v>1133</v>
      </c>
      <c r="D132" s="127" t="s">
        <v>1134</v>
      </c>
      <c r="E132" s="243" t="s">
        <v>1135</v>
      </c>
      <c r="F132" s="244" t="s">
        <v>1136</v>
      </c>
      <c r="G132" s="127" t="s">
        <v>1137</v>
      </c>
      <c r="H132" s="295" t="s">
        <v>1138</v>
      </c>
      <c r="I132" s="127" t="s">
        <v>19085</v>
      </c>
    </row>
    <row r="133" spans="1:9" ht="27.6">
      <c r="A133" s="127" t="str">
        <f t="shared" si="4"/>
        <v>DeclarationB24</v>
      </c>
      <c r="B133" s="127" t="s">
        <v>1008</v>
      </c>
      <c r="C133" s="127" t="s">
        <v>1139</v>
      </c>
      <c r="D133" s="127" t="s">
        <v>1140</v>
      </c>
      <c r="E133" s="243" t="s">
        <v>1141</v>
      </c>
      <c r="F133" s="244" t="s">
        <v>1142</v>
      </c>
      <c r="G133" s="127" t="s">
        <v>1143</v>
      </c>
      <c r="H133" s="295" t="s">
        <v>1144</v>
      </c>
      <c r="I133" s="127" t="s">
        <v>19086</v>
      </c>
    </row>
    <row r="134" spans="1:9" ht="52.2">
      <c r="A134" s="127" t="str">
        <f>B134&amp;C134</f>
        <v>DeclarationB25</v>
      </c>
      <c r="B134" s="127" t="s">
        <v>1008</v>
      </c>
      <c r="C134" s="127" t="s">
        <v>1145</v>
      </c>
      <c r="D134" s="127" t="s">
        <v>1146</v>
      </c>
      <c r="E134" s="243" t="s">
        <v>1147</v>
      </c>
      <c r="F134" s="289" t="s">
        <v>1148</v>
      </c>
      <c r="G134" s="127" t="s">
        <v>1149</v>
      </c>
      <c r="H134" s="295" t="s">
        <v>1150</v>
      </c>
      <c r="I134" s="127" t="s">
        <v>19087</v>
      </c>
    </row>
    <row r="135" spans="1:9" ht="27.6">
      <c r="A135" s="127" t="str">
        <f>B135&amp;C135</f>
        <v>DeclarationB31</v>
      </c>
      <c r="B135" s="127" t="s">
        <v>1008</v>
      </c>
      <c r="C135" s="127" t="s">
        <v>1151</v>
      </c>
      <c r="D135" s="127" t="s">
        <v>1152</v>
      </c>
      <c r="E135" s="127" t="s">
        <v>1153</v>
      </c>
      <c r="F135" s="289" t="s">
        <v>1154</v>
      </c>
      <c r="G135" s="127" t="s">
        <v>1155</v>
      </c>
      <c r="H135" s="295" t="s">
        <v>1156</v>
      </c>
      <c r="I135" s="127" t="s">
        <v>19088</v>
      </c>
    </row>
    <row r="136" spans="1:9" ht="69">
      <c r="A136" s="127" t="str">
        <f t="shared" si="4"/>
        <v>DeclarationB37</v>
      </c>
      <c r="B136" s="127" t="s">
        <v>1008</v>
      </c>
      <c r="C136" s="127" t="s">
        <v>1157</v>
      </c>
      <c r="D136" s="127" t="s">
        <v>1158</v>
      </c>
      <c r="E136" s="127" t="s">
        <v>1159</v>
      </c>
      <c r="F136" s="244" t="s">
        <v>1160</v>
      </c>
      <c r="G136" s="127" t="s">
        <v>1161</v>
      </c>
      <c r="H136" s="295" t="s">
        <v>1162</v>
      </c>
      <c r="I136" s="127" t="s">
        <v>19090</v>
      </c>
    </row>
    <row r="137" spans="1:9" ht="28.8">
      <c r="A137" s="127" t="str">
        <f t="shared" si="4"/>
        <v>DeclarationB43</v>
      </c>
      <c r="B137" s="127" t="s">
        <v>1008</v>
      </c>
      <c r="C137" s="127" t="s">
        <v>1163</v>
      </c>
      <c r="D137" s="127" t="s">
        <v>1164</v>
      </c>
      <c r="E137" s="243" t="s">
        <v>1165</v>
      </c>
      <c r="F137" s="244" t="s">
        <v>1166</v>
      </c>
      <c r="G137" s="127" t="s">
        <v>1167</v>
      </c>
      <c r="H137" s="295" t="s">
        <v>1168</v>
      </c>
      <c r="I137" s="127" t="s">
        <v>19091</v>
      </c>
    </row>
    <row r="138" spans="1:9" ht="28.8">
      <c r="A138" s="127" t="str">
        <f t="shared" si="4"/>
        <v>DeclarationB49</v>
      </c>
      <c r="B138" s="127" t="s">
        <v>1008</v>
      </c>
      <c r="C138" s="127" t="s">
        <v>1169</v>
      </c>
      <c r="D138" s="127" t="s">
        <v>1170</v>
      </c>
      <c r="E138" s="243" t="s">
        <v>1171</v>
      </c>
      <c r="F138" s="289" t="s">
        <v>1172</v>
      </c>
      <c r="G138" s="127" t="s">
        <v>1173</v>
      </c>
      <c r="H138" s="295" t="s">
        <v>1174</v>
      </c>
      <c r="I138" s="127" t="s">
        <v>19195</v>
      </c>
    </row>
    <row r="139" spans="1:9" ht="43.2">
      <c r="A139" s="127" t="str">
        <f t="shared" si="4"/>
        <v>DeclarationB55</v>
      </c>
      <c r="B139" s="127" t="s">
        <v>1008</v>
      </c>
      <c r="C139" s="127" t="s">
        <v>1175</v>
      </c>
      <c r="D139" s="127" t="s">
        <v>1176</v>
      </c>
      <c r="E139" s="247" t="s">
        <v>1177</v>
      </c>
      <c r="F139" s="244" t="s">
        <v>1178</v>
      </c>
      <c r="G139" s="127" t="s">
        <v>1179</v>
      </c>
      <c r="H139" s="295" t="s">
        <v>1180</v>
      </c>
      <c r="I139" s="127" t="s">
        <v>19196</v>
      </c>
    </row>
    <row r="140" spans="1:9" ht="55.2">
      <c r="A140" s="127" t="str">
        <f t="shared" si="4"/>
        <v>DeclarationB61</v>
      </c>
      <c r="B140" s="127" t="s">
        <v>1008</v>
      </c>
      <c r="C140" s="127" t="s">
        <v>1181</v>
      </c>
      <c r="D140" s="127" t="s">
        <v>1182</v>
      </c>
      <c r="E140" s="247" t="s">
        <v>1183</v>
      </c>
      <c r="F140" s="244" t="s">
        <v>1184</v>
      </c>
      <c r="G140" s="127" t="s">
        <v>1185</v>
      </c>
      <c r="H140" s="295" t="s">
        <v>1186</v>
      </c>
      <c r="I140" s="127" t="s">
        <v>19197</v>
      </c>
    </row>
    <row r="141" spans="1:9">
      <c r="A141" s="127" t="str">
        <f t="shared" si="4"/>
        <v>DeclarationB67</v>
      </c>
      <c r="B141" s="127" t="s">
        <v>1008</v>
      </c>
      <c r="C141" s="127" t="s">
        <v>1187</v>
      </c>
      <c r="D141" s="127" t="s">
        <v>1188</v>
      </c>
      <c r="E141" s="243" t="s">
        <v>1189</v>
      </c>
      <c r="F141" s="244" t="s">
        <v>1190</v>
      </c>
      <c r="G141" s="127" t="s">
        <v>1191</v>
      </c>
      <c r="H141" s="295" t="s">
        <v>1192</v>
      </c>
      <c r="I141" s="127" t="s">
        <v>19101</v>
      </c>
    </row>
    <row r="142" spans="1:9" ht="27.6">
      <c r="A142" s="127" t="str">
        <f t="shared" si="4"/>
        <v>DeclarationB69</v>
      </c>
      <c r="B142" s="127" t="s">
        <v>1008</v>
      </c>
      <c r="C142" s="127" t="s">
        <v>1193</v>
      </c>
      <c r="D142" s="127" t="s">
        <v>1194</v>
      </c>
      <c r="E142" s="243" t="s">
        <v>12697</v>
      </c>
      <c r="F142" s="289" t="s">
        <v>1195</v>
      </c>
      <c r="G142" s="127" t="s">
        <v>1196</v>
      </c>
      <c r="H142" s="295" t="s">
        <v>1197</v>
      </c>
      <c r="I142" s="127" t="s">
        <v>19095</v>
      </c>
    </row>
    <row r="143" spans="1:9" ht="55.2">
      <c r="A143" s="127" t="str">
        <f t="shared" si="4"/>
        <v>DeclarationB71</v>
      </c>
      <c r="B143" s="127" t="s">
        <v>1008</v>
      </c>
      <c r="C143" s="127" t="s">
        <v>1198</v>
      </c>
      <c r="D143" s="127" t="s">
        <v>1199</v>
      </c>
      <c r="E143" s="243" t="s">
        <v>12698</v>
      </c>
      <c r="F143" s="244" t="s">
        <v>1200</v>
      </c>
      <c r="G143" s="127" t="s">
        <v>1201</v>
      </c>
      <c r="H143" s="295" t="s">
        <v>1202</v>
      </c>
      <c r="I143" s="127" t="s">
        <v>19096</v>
      </c>
    </row>
    <row r="144" spans="1:9" ht="52.8">
      <c r="A144" s="127" t="str">
        <f t="shared" ref="A144:A177" si="6">B144&amp;C144</f>
        <v>Declaration</v>
      </c>
      <c r="B144" s="127" t="s">
        <v>1008</v>
      </c>
      <c r="D144" s="127" t="s">
        <v>1203</v>
      </c>
      <c r="E144" s="243" t="s">
        <v>1204</v>
      </c>
      <c r="F144" s="264" t="s">
        <v>1205</v>
      </c>
      <c r="G144" s="127" t="s">
        <v>1206</v>
      </c>
      <c r="H144" s="295" t="s">
        <v>1207</v>
      </c>
      <c r="I144" s="127"/>
    </row>
    <row r="145" spans="1:9" ht="82.8">
      <c r="A145" s="127" t="str">
        <f t="shared" si="6"/>
        <v>DeclarationB73</v>
      </c>
      <c r="B145" s="127" t="s">
        <v>1008</v>
      </c>
      <c r="C145" s="127" t="s">
        <v>1208</v>
      </c>
      <c r="D145" s="127" t="s">
        <v>1209</v>
      </c>
      <c r="E145" s="247" t="s">
        <v>1210</v>
      </c>
      <c r="F145" s="244" t="s">
        <v>1211</v>
      </c>
      <c r="G145" s="127" t="s">
        <v>1212</v>
      </c>
      <c r="H145" s="295" t="s">
        <v>1213</v>
      </c>
      <c r="I145" s="127" t="s">
        <v>19097</v>
      </c>
    </row>
    <row r="146" spans="1:9" ht="27.6">
      <c r="A146" s="127" t="str">
        <f t="shared" si="6"/>
        <v>DeclarationB77</v>
      </c>
      <c r="B146" s="127" t="s">
        <v>1008</v>
      </c>
      <c r="C146" s="127" t="s">
        <v>1214</v>
      </c>
      <c r="D146" s="127" t="s">
        <v>1215</v>
      </c>
      <c r="E146" s="243" t="s">
        <v>12699</v>
      </c>
      <c r="F146" s="244" t="s">
        <v>1216</v>
      </c>
      <c r="G146" s="127" t="s">
        <v>1217</v>
      </c>
      <c r="H146" s="301" t="s">
        <v>1218</v>
      </c>
      <c r="I146" s="127" t="s">
        <v>19089</v>
      </c>
    </row>
    <row r="147" spans="1:9" ht="43.2">
      <c r="A147" s="127" t="str">
        <f t="shared" si="6"/>
        <v>DeclarationB79</v>
      </c>
      <c r="B147" s="127" t="s">
        <v>1008</v>
      </c>
      <c r="C147" s="127" t="s">
        <v>1219</v>
      </c>
      <c r="D147" s="127" t="s">
        <v>1220</v>
      </c>
      <c r="E147" s="247" t="s">
        <v>1221</v>
      </c>
      <c r="F147" s="289" t="s">
        <v>1222</v>
      </c>
      <c r="G147" s="127" t="s">
        <v>1223</v>
      </c>
      <c r="H147" s="295" t="s">
        <v>1224</v>
      </c>
      <c r="I147" s="127" t="s">
        <v>19094</v>
      </c>
    </row>
    <row r="148" spans="1:9" ht="41.4">
      <c r="A148" s="127" t="str">
        <f t="shared" si="6"/>
        <v>DeclarationB81</v>
      </c>
      <c r="B148" s="127" t="s">
        <v>1008</v>
      </c>
      <c r="C148" s="127" t="s">
        <v>1225</v>
      </c>
      <c r="D148" s="127" t="s">
        <v>1226</v>
      </c>
      <c r="E148" s="243" t="s">
        <v>12700</v>
      </c>
      <c r="F148" s="244" t="s">
        <v>1227</v>
      </c>
      <c r="G148" s="127" t="s">
        <v>1228</v>
      </c>
      <c r="H148" s="295" t="s">
        <v>1229</v>
      </c>
      <c r="I148" s="127" t="s">
        <v>19093</v>
      </c>
    </row>
    <row r="149" spans="1:9" ht="27.6">
      <c r="A149" s="127" t="str">
        <f t="shared" si="6"/>
        <v>DeclarationB83</v>
      </c>
      <c r="B149" s="127" t="s">
        <v>1008</v>
      </c>
      <c r="C149" s="127" t="s">
        <v>1230</v>
      </c>
      <c r="D149" s="127" t="s">
        <v>1231</v>
      </c>
      <c r="E149" s="243" t="s">
        <v>1232</v>
      </c>
      <c r="F149" s="244" t="s">
        <v>1233</v>
      </c>
      <c r="G149" s="127" t="s">
        <v>1234</v>
      </c>
      <c r="H149" s="301" t="s">
        <v>1235</v>
      </c>
      <c r="I149" s="127" t="s">
        <v>19092</v>
      </c>
    </row>
    <row r="150" spans="1:9">
      <c r="A150" s="127" t="str">
        <f t="shared" si="6"/>
        <v>DeclarationD25</v>
      </c>
      <c r="B150" s="127" t="s">
        <v>1008</v>
      </c>
      <c r="C150" s="127" t="s">
        <v>1236</v>
      </c>
      <c r="D150" s="127" t="s">
        <v>1237</v>
      </c>
      <c r="E150" s="243" t="s">
        <v>1238</v>
      </c>
      <c r="F150" s="244" t="s">
        <v>1238</v>
      </c>
      <c r="G150" s="127" t="s">
        <v>1239</v>
      </c>
      <c r="H150" s="295" t="s">
        <v>1240</v>
      </c>
      <c r="I150" s="127" t="s">
        <v>19102</v>
      </c>
    </row>
    <row r="151" spans="1:9">
      <c r="A151" s="127" t="str">
        <f t="shared" si="6"/>
        <v>DeclarationB68</v>
      </c>
      <c r="B151" s="127" t="s">
        <v>1008</v>
      </c>
      <c r="C151" s="127" t="s">
        <v>1241</v>
      </c>
      <c r="D151" s="127" t="s">
        <v>1242</v>
      </c>
      <c r="E151" s="243" t="s">
        <v>1243</v>
      </c>
      <c r="F151" s="244" t="s">
        <v>1244</v>
      </c>
      <c r="G151" s="127" t="s">
        <v>1245</v>
      </c>
      <c r="H151" s="295" t="s">
        <v>1242</v>
      </c>
      <c r="I151" s="127" t="s">
        <v>19103</v>
      </c>
    </row>
    <row r="152" spans="1:9">
      <c r="A152" s="127" t="str">
        <f t="shared" si="6"/>
        <v>DeclarationG25</v>
      </c>
      <c r="B152" s="127" t="s">
        <v>1008</v>
      </c>
      <c r="C152" s="127" t="s">
        <v>1246</v>
      </c>
      <c r="D152" s="127" t="s">
        <v>1247</v>
      </c>
      <c r="E152" s="243" t="s">
        <v>1248</v>
      </c>
      <c r="F152" s="244" t="s">
        <v>1249</v>
      </c>
      <c r="G152" s="127" t="s">
        <v>1250</v>
      </c>
      <c r="H152" s="295" t="s">
        <v>1251</v>
      </c>
      <c r="I152" s="189" t="s">
        <v>19104</v>
      </c>
    </row>
    <row r="153" spans="1:9">
      <c r="A153" s="127" t="str">
        <f t="shared" si="6"/>
        <v>DeclarationB26</v>
      </c>
      <c r="B153" s="127" t="s">
        <v>1008</v>
      </c>
      <c r="C153" s="127" t="s">
        <v>1252</v>
      </c>
      <c r="D153" s="127" t="s">
        <v>43</v>
      </c>
      <c r="E153" s="243" t="s">
        <v>1253</v>
      </c>
      <c r="F153" s="244" t="s">
        <v>1254</v>
      </c>
      <c r="G153" s="127" t="s">
        <v>1255</v>
      </c>
      <c r="H153" s="295" t="s">
        <v>43</v>
      </c>
      <c r="I153" s="189" t="s">
        <v>43</v>
      </c>
    </row>
    <row r="154" spans="1:9">
      <c r="A154" s="127" t="str">
        <f t="shared" si="6"/>
        <v>DeclarationB27</v>
      </c>
      <c r="B154" s="127" t="s">
        <v>1008</v>
      </c>
      <c r="C154" s="127" t="s">
        <v>1256</v>
      </c>
      <c r="D154" s="127" t="s">
        <v>44</v>
      </c>
      <c r="E154" s="243" t="s">
        <v>12673</v>
      </c>
      <c r="F154" s="265" t="s">
        <v>1257</v>
      </c>
      <c r="G154" t="s">
        <v>12672</v>
      </c>
      <c r="H154" s="295" t="s">
        <v>44</v>
      </c>
      <c r="I154" s="189" t="s">
        <v>19105</v>
      </c>
    </row>
    <row r="155" spans="1:9">
      <c r="A155" s="127" t="str">
        <f t="shared" si="6"/>
        <v>DeclarationB28</v>
      </c>
      <c r="B155" s="127" t="s">
        <v>1008</v>
      </c>
      <c r="C155" s="127" t="s">
        <v>1258</v>
      </c>
      <c r="G155"/>
      <c r="H155" s="295"/>
    </row>
    <row r="156" spans="1:9">
      <c r="A156" s="127" t="str">
        <f t="shared" si="6"/>
        <v>DeclarationB29</v>
      </c>
      <c r="B156" s="127" t="s">
        <v>1008</v>
      </c>
      <c r="C156" s="127" t="s">
        <v>1259</v>
      </c>
      <c r="G156"/>
      <c r="H156" s="295"/>
    </row>
    <row r="157" spans="1:9">
      <c r="A157" s="127" t="str">
        <f t="shared" si="6"/>
        <v>DeclarationB32</v>
      </c>
      <c r="B157" s="127" t="s">
        <v>1008</v>
      </c>
      <c r="C157" s="127" t="s">
        <v>1260</v>
      </c>
      <c r="D157" s="127" t="s">
        <v>43</v>
      </c>
      <c r="E157" s="243" t="s">
        <v>1253</v>
      </c>
      <c r="F157" s="244" t="s">
        <v>1254</v>
      </c>
      <c r="G157" s="127" t="s">
        <v>1255</v>
      </c>
      <c r="H157" s="295" t="s">
        <v>43</v>
      </c>
      <c r="I157" s="189" t="s">
        <v>43</v>
      </c>
    </row>
    <row r="158" spans="1:9">
      <c r="A158" s="127" t="str">
        <f t="shared" si="6"/>
        <v>DeclarationB33</v>
      </c>
      <c r="B158" s="127" t="s">
        <v>1008</v>
      </c>
      <c r="C158" s="127" t="s">
        <v>1261</v>
      </c>
      <c r="D158" s="127" t="s">
        <v>44</v>
      </c>
      <c r="E158" s="243" t="s">
        <v>12673</v>
      </c>
      <c r="F158" s="265" t="s">
        <v>1257</v>
      </c>
      <c r="G158" t="s">
        <v>12672</v>
      </c>
      <c r="H158" s="295" t="s">
        <v>44</v>
      </c>
      <c r="I158" s="189" t="s">
        <v>19105</v>
      </c>
    </row>
    <row r="159" spans="1:9">
      <c r="A159" s="127" t="str">
        <f t="shared" si="6"/>
        <v>DeclarationB34</v>
      </c>
      <c r="B159" s="127" t="s">
        <v>1008</v>
      </c>
      <c r="C159" s="127" t="s">
        <v>1262</v>
      </c>
      <c r="G159"/>
      <c r="H159" s="295"/>
    </row>
    <row r="160" spans="1:9">
      <c r="A160" s="127" t="str">
        <f t="shared" si="6"/>
        <v>DeclarationB35</v>
      </c>
      <c r="B160" s="127" t="s">
        <v>1008</v>
      </c>
      <c r="C160" s="127" t="s">
        <v>1263</v>
      </c>
      <c r="G160"/>
      <c r="H160" s="295"/>
    </row>
    <row r="161" spans="1:9">
      <c r="A161" s="127" t="str">
        <f t="shared" ref="A161:A164" si="7">B161&amp;C161</f>
        <v>DeclarationB38</v>
      </c>
      <c r="B161" s="127" t="s">
        <v>1008</v>
      </c>
      <c r="C161" s="127" t="s">
        <v>1264</v>
      </c>
      <c r="D161" s="127" t="s">
        <v>43</v>
      </c>
      <c r="E161" s="243" t="s">
        <v>1253</v>
      </c>
      <c r="F161" s="244" t="s">
        <v>1254</v>
      </c>
      <c r="G161" s="127" t="s">
        <v>1255</v>
      </c>
      <c r="H161" s="295" t="s">
        <v>43</v>
      </c>
      <c r="I161" s="189" t="s">
        <v>43</v>
      </c>
    </row>
    <row r="162" spans="1:9">
      <c r="A162" s="127" t="str">
        <f t="shared" si="7"/>
        <v>DeclarationB39</v>
      </c>
      <c r="B162" s="127" t="s">
        <v>1008</v>
      </c>
      <c r="C162" s="127" t="s">
        <v>1265</v>
      </c>
      <c r="D162" s="127" t="s">
        <v>44</v>
      </c>
      <c r="E162" s="243" t="s">
        <v>12673</v>
      </c>
      <c r="F162" s="265" t="s">
        <v>1257</v>
      </c>
      <c r="G162" t="s">
        <v>12672</v>
      </c>
      <c r="H162" s="295" t="s">
        <v>44</v>
      </c>
      <c r="I162" s="189" t="s">
        <v>19105</v>
      </c>
    </row>
    <row r="163" spans="1:9">
      <c r="A163" s="127" t="str">
        <f t="shared" si="7"/>
        <v>DeclarationB40</v>
      </c>
      <c r="B163" s="127" t="s">
        <v>1008</v>
      </c>
      <c r="C163" s="127" t="s">
        <v>1266</v>
      </c>
      <c r="G163"/>
      <c r="H163" s="295"/>
    </row>
    <row r="164" spans="1:9">
      <c r="A164" s="127" t="str">
        <f t="shared" si="7"/>
        <v>DeclarationB41</v>
      </c>
      <c r="B164" s="127" t="s">
        <v>1008</v>
      </c>
      <c r="C164" s="127" t="s">
        <v>1267</v>
      </c>
      <c r="G164"/>
      <c r="H164" s="295"/>
    </row>
    <row r="165" spans="1:9">
      <c r="A165" s="127" t="str">
        <f t="shared" si="6"/>
        <v>DeclarationAth</v>
      </c>
      <c r="B165" s="127" t="s">
        <v>1008</v>
      </c>
      <c r="C165" s="127" t="s">
        <v>1268</v>
      </c>
      <c r="D165" s="127" t="s">
        <v>1269</v>
      </c>
      <c r="E165" s="243" t="s">
        <v>1270</v>
      </c>
      <c r="F165" s="244" t="s">
        <v>1271</v>
      </c>
      <c r="G165" s="127" t="s">
        <v>1272</v>
      </c>
      <c r="H165" s="295" t="s">
        <v>1273</v>
      </c>
      <c r="I165" s="189" t="s">
        <v>19106</v>
      </c>
    </row>
    <row r="166" spans="1:9">
      <c r="A166" s="127" t="str">
        <f t="shared" si="6"/>
        <v>DeclarationB86</v>
      </c>
      <c r="B166" s="127" t="s">
        <v>1008</v>
      </c>
      <c r="C166" s="127" t="s">
        <v>1274</v>
      </c>
      <c r="D166" s="127" t="s">
        <v>25</v>
      </c>
      <c r="E166" s="243" t="s">
        <v>1275</v>
      </c>
      <c r="F166" s="244" t="s">
        <v>1276</v>
      </c>
      <c r="G166" s="127" t="s">
        <v>1277</v>
      </c>
      <c r="H166" s="295" t="s">
        <v>1278</v>
      </c>
      <c r="I166" s="189" t="s">
        <v>19107</v>
      </c>
    </row>
    <row r="167" spans="1:9">
      <c r="A167" s="127" t="str">
        <f t="shared" si="6"/>
        <v>DeclarationB87</v>
      </c>
      <c r="B167" s="127" t="s">
        <v>1008</v>
      </c>
      <c r="C167" s="127" t="s">
        <v>1279</v>
      </c>
      <c r="D167" s="127" t="s">
        <v>22</v>
      </c>
      <c r="E167" s="243" t="s">
        <v>1280</v>
      </c>
      <c r="F167" s="244" t="s">
        <v>1281</v>
      </c>
      <c r="G167" s="127" t="s">
        <v>1282</v>
      </c>
      <c r="H167" s="295" t="s">
        <v>22</v>
      </c>
      <c r="I167" s="189" t="s">
        <v>19108</v>
      </c>
    </row>
    <row r="168" spans="1:9">
      <c r="A168" s="127" t="str">
        <f t="shared" si="6"/>
        <v>DeclarationB88</v>
      </c>
      <c r="B168" s="127" t="s">
        <v>1008</v>
      </c>
      <c r="C168" s="127" t="s">
        <v>1283</v>
      </c>
      <c r="D168" s="127" t="s">
        <v>26</v>
      </c>
      <c r="E168" s="243" t="s">
        <v>1284</v>
      </c>
      <c r="F168" s="244" t="s">
        <v>1285</v>
      </c>
      <c r="G168" s="127" t="s">
        <v>1286</v>
      </c>
      <c r="H168" s="295" t="s">
        <v>1287</v>
      </c>
      <c r="I168" s="189" t="s">
        <v>19109</v>
      </c>
    </row>
    <row r="169" spans="1:9" ht="13.8">
      <c r="A169" s="127" t="str">
        <f t="shared" si="6"/>
        <v>DeclarationB89</v>
      </c>
      <c r="B169" s="127" t="s">
        <v>1008</v>
      </c>
      <c r="C169" s="127" t="s">
        <v>1288</v>
      </c>
      <c r="D169" s="266">
        <v>1</v>
      </c>
      <c r="E169" s="266">
        <v>1</v>
      </c>
      <c r="F169" s="267">
        <v>1</v>
      </c>
      <c r="G169" s="266">
        <v>1</v>
      </c>
      <c r="H169" s="295" t="s">
        <v>1289</v>
      </c>
      <c r="I169" s="311">
        <v>1</v>
      </c>
    </row>
    <row r="170" spans="1:9">
      <c r="A170" s="127" t="str">
        <f t="shared" si="6"/>
        <v>DeclarationB90</v>
      </c>
      <c r="B170" s="127" t="s">
        <v>1008</v>
      </c>
      <c r="C170" s="127" t="s">
        <v>1290</v>
      </c>
      <c r="D170" s="268" t="s">
        <v>29</v>
      </c>
      <c r="E170" s="269" t="s">
        <v>1291</v>
      </c>
      <c r="F170" s="293" t="s">
        <v>1292</v>
      </c>
      <c r="G170" s="270" t="s">
        <v>1293</v>
      </c>
      <c r="H170" s="297" t="s">
        <v>1294</v>
      </c>
      <c r="I170" s="189" t="s">
        <v>19110</v>
      </c>
    </row>
    <row r="171" spans="1:9">
      <c r="A171" s="127" t="str">
        <f t="shared" si="6"/>
        <v>DeclarationB91</v>
      </c>
      <c r="B171" s="127" t="s">
        <v>1008</v>
      </c>
      <c r="C171" s="127" t="s">
        <v>1295</v>
      </c>
      <c r="D171" s="268" t="s">
        <v>30</v>
      </c>
      <c r="E171" s="269" t="s">
        <v>1296</v>
      </c>
      <c r="F171" s="293" t="s">
        <v>1297</v>
      </c>
      <c r="G171" s="270" t="s">
        <v>1298</v>
      </c>
      <c r="H171" s="297" t="s">
        <v>1299</v>
      </c>
      <c r="I171" s="189" t="s">
        <v>19111</v>
      </c>
    </row>
    <row r="172" spans="1:9">
      <c r="A172" s="127" t="str">
        <f t="shared" si="6"/>
        <v>DeclarationB92</v>
      </c>
      <c r="B172" s="127" t="s">
        <v>1008</v>
      </c>
      <c r="C172" s="127" t="s">
        <v>1300</v>
      </c>
      <c r="D172" s="268" t="s">
        <v>31</v>
      </c>
      <c r="E172" s="269" t="s">
        <v>1301</v>
      </c>
      <c r="F172" s="293" t="s">
        <v>1302</v>
      </c>
      <c r="G172" s="270" t="s">
        <v>1303</v>
      </c>
      <c r="H172" s="297" t="s">
        <v>1304</v>
      </c>
      <c r="I172" s="189" t="s">
        <v>19112</v>
      </c>
    </row>
    <row r="173" spans="1:9">
      <c r="A173" s="127" t="str">
        <f t="shared" si="6"/>
        <v>DeclarationB93</v>
      </c>
      <c r="B173" s="127" t="s">
        <v>1008</v>
      </c>
      <c r="C173" s="127" t="s">
        <v>1305</v>
      </c>
      <c r="D173" s="268" t="s">
        <v>32</v>
      </c>
      <c r="E173" s="269" t="s">
        <v>1306</v>
      </c>
      <c r="F173" s="293" t="s">
        <v>1307</v>
      </c>
      <c r="G173" s="270" t="s">
        <v>1308</v>
      </c>
      <c r="H173" s="297" t="s">
        <v>1309</v>
      </c>
      <c r="I173" s="189" t="s">
        <v>19113</v>
      </c>
    </row>
    <row r="174" spans="1:9">
      <c r="A174" s="127" t="str">
        <f t="shared" si="6"/>
        <v>DeclarationB94</v>
      </c>
      <c r="B174" s="127" t="s">
        <v>1008</v>
      </c>
      <c r="C174" s="127" t="s">
        <v>1310</v>
      </c>
      <c r="D174" s="127" t="s">
        <v>33</v>
      </c>
      <c r="E174" s="243" t="s">
        <v>1311</v>
      </c>
      <c r="F174" s="244" t="s">
        <v>1312</v>
      </c>
      <c r="G174" s="127" t="s">
        <v>1313</v>
      </c>
      <c r="H174" s="295" t="s">
        <v>1314</v>
      </c>
      <c r="I174" s="189" t="s">
        <v>19114</v>
      </c>
    </row>
    <row r="175" spans="1:9" ht="27.6">
      <c r="A175" s="127" t="str">
        <f t="shared" si="6"/>
        <v>DeclarationB95</v>
      </c>
      <c r="B175" s="127" t="s">
        <v>1008</v>
      </c>
      <c r="C175" s="127" t="s">
        <v>1315</v>
      </c>
      <c r="D175" s="271" t="s">
        <v>1316</v>
      </c>
      <c r="E175" s="272" t="s">
        <v>1317</v>
      </c>
      <c r="F175" s="289" t="s">
        <v>1318</v>
      </c>
      <c r="G175" s="273" t="s">
        <v>1319</v>
      </c>
      <c r="H175" s="295" t="s">
        <v>1320</v>
      </c>
      <c r="I175" s="127" t="s">
        <v>19116</v>
      </c>
    </row>
    <row r="176" spans="1:9" ht="27.6">
      <c r="A176" s="127" t="str">
        <f t="shared" si="6"/>
        <v>DeclarationB96</v>
      </c>
      <c r="B176" s="127" t="s">
        <v>1008</v>
      </c>
      <c r="C176" s="127" t="s">
        <v>1321</v>
      </c>
      <c r="D176" s="271" t="s">
        <v>1322</v>
      </c>
      <c r="E176" s="263" t="s">
        <v>1323</v>
      </c>
      <c r="F176" s="289" t="s">
        <v>1324</v>
      </c>
      <c r="G176" s="274" t="s">
        <v>1325</v>
      </c>
      <c r="H176" s="295" t="s">
        <v>1326</v>
      </c>
      <c r="I176" s="127" t="s">
        <v>19115</v>
      </c>
    </row>
    <row r="177" spans="1:9">
      <c r="A177" s="127" t="str">
        <f t="shared" si="6"/>
        <v>DeclarationB97</v>
      </c>
      <c r="B177" s="127" t="s">
        <v>1008</v>
      </c>
      <c r="C177" s="127" t="s">
        <v>1327</v>
      </c>
      <c r="D177" s="271" t="s">
        <v>22</v>
      </c>
      <c r="E177" s="263" t="s">
        <v>1280</v>
      </c>
      <c r="F177" s="289" t="s">
        <v>1281</v>
      </c>
      <c r="G177" s="275" t="s">
        <v>1282</v>
      </c>
      <c r="H177" s="295" t="s">
        <v>1328</v>
      </c>
      <c r="I177" s="127" t="s">
        <v>19108</v>
      </c>
    </row>
    <row r="178" spans="1:9" ht="409.6">
      <c r="A178" s="127" t="str">
        <f t="shared" ref="A178:A237" si="8">B178&amp;C178</f>
        <v>Smelter Look-upA1</v>
      </c>
      <c r="B178" s="127" t="s">
        <v>1329</v>
      </c>
      <c r="C178" s="127" t="s">
        <v>381</v>
      </c>
      <c r="D178" s="127" t="s">
        <v>1330</v>
      </c>
      <c r="E178" s="243" t="s">
        <v>1331</v>
      </c>
      <c r="F178" s="289" t="s">
        <v>1332</v>
      </c>
      <c r="G178" s="127" t="s">
        <v>1333</v>
      </c>
      <c r="H178" s="295" t="s">
        <v>1334</v>
      </c>
      <c r="I178" s="127" t="s">
        <v>19117</v>
      </c>
    </row>
    <row r="179" spans="1:9" ht="27.6">
      <c r="A179" s="127" t="str">
        <f t="shared" si="8"/>
        <v>Smelter Look-upA4</v>
      </c>
      <c r="B179" s="127" t="s">
        <v>1329</v>
      </c>
      <c r="C179" s="127" t="s">
        <v>1335</v>
      </c>
      <c r="D179" s="127" t="s">
        <v>1336</v>
      </c>
      <c r="E179" s="276"/>
      <c r="F179" s="244" t="s">
        <v>1337</v>
      </c>
      <c r="G179" s="127" t="s">
        <v>1338</v>
      </c>
      <c r="H179" s="295" t="s">
        <v>1339</v>
      </c>
      <c r="I179" s="189" t="s">
        <v>19118</v>
      </c>
    </row>
    <row r="180" spans="1:9" ht="27.6">
      <c r="A180" s="127" t="str">
        <f t="shared" si="8"/>
        <v>Smelter Look-upB4</v>
      </c>
      <c r="B180" s="127" t="s">
        <v>1329</v>
      </c>
      <c r="C180" s="127" t="s">
        <v>785</v>
      </c>
      <c r="D180" s="127" t="s">
        <v>1340</v>
      </c>
      <c r="E180" s="292" t="s">
        <v>1341</v>
      </c>
      <c r="F180" s="289" t="s">
        <v>1342</v>
      </c>
      <c r="G180" s="127" t="s">
        <v>1343</v>
      </c>
      <c r="H180" s="295" t="s">
        <v>1344</v>
      </c>
      <c r="I180" s="189" t="s">
        <v>19119</v>
      </c>
    </row>
    <row r="181" spans="1:9" ht="27.6">
      <c r="A181" s="127" t="str">
        <f t="shared" si="8"/>
        <v>Smelter Look-up</v>
      </c>
      <c r="B181" s="127" t="s">
        <v>1329</v>
      </c>
      <c r="D181" s="127" t="s">
        <v>1345</v>
      </c>
      <c r="E181" s="276"/>
      <c r="F181" s="244" t="s">
        <v>1346</v>
      </c>
      <c r="G181" s="127" t="s">
        <v>1347</v>
      </c>
      <c r="H181" s="295" t="s">
        <v>1348</v>
      </c>
      <c r="I181" s="189" t="s">
        <v>19120</v>
      </c>
    </row>
    <row r="182" spans="1:9" ht="27.6">
      <c r="A182" s="127" t="str">
        <f t="shared" si="8"/>
        <v>Smelter Look-upC4</v>
      </c>
      <c r="B182" s="127" t="s">
        <v>1329</v>
      </c>
      <c r="C182" s="127" t="s">
        <v>900</v>
      </c>
      <c r="D182" s="127" t="s">
        <v>1349</v>
      </c>
      <c r="E182" s="276" t="s">
        <v>1350</v>
      </c>
      <c r="F182" s="244" t="s">
        <v>1351</v>
      </c>
      <c r="G182" s="127" t="s">
        <v>1352</v>
      </c>
      <c r="H182" s="295" t="s">
        <v>1353</v>
      </c>
      <c r="I182" s="189" t="s">
        <v>19121</v>
      </c>
    </row>
    <row r="183" spans="1:9" ht="27.6">
      <c r="A183" s="127" t="str">
        <f t="shared" si="8"/>
        <v>Smelter Look-upD4</v>
      </c>
      <c r="B183" s="127" t="s">
        <v>1329</v>
      </c>
      <c r="C183" s="127" t="s">
        <v>1354</v>
      </c>
      <c r="D183" s="127" t="s">
        <v>1355</v>
      </c>
      <c r="E183" s="276"/>
      <c r="F183" s="244" t="s">
        <v>1356</v>
      </c>
      <c r="G183" s="127" t="s">
        <v>1357</v>
      </c>
      <c r="H183" s="295" t="s">
        <v>1358</v>
      </c>
      <c r="I183" s="189" t="s">
        <v>19122</v>
      </c>
    </row>
    <row r="184" spans="1:9" ht="27.6">
      <c r="A184" s="127" t="str">
        <f t="shared" si="8"/>
        <v>Smelter Look-upE4</v>
      </c>
      <c r="B184" s="127" t="s">
        <v>1329</v>
      </c>
      <c r="C184" s="127" t="s">
        <v>1359</v>
      </c>
      <c r="D184" s="127" t="s">
        <v>1360</v>
      </c>
      <c r="E184" s="292" t="s">
        <v>1361</v>
      </c>
      <c r="F184" s="289" t="s">
        <v>1362</v>
      </c>
      <c r="G184" s="127" t="s">
        <v>1363</v>
      </c>
      <c r="H184" s="295" t="s">
        <v>1364</v>
      </c>
      <c r="I184" s="189" t="s">
        <v>19123</v>
      </c>
    </row>
    <row r="185" spans="1:9" ht="27.6">
      <c r="A185" s="127" t="str">
        <f t="shared" si="8"/>
        <v>Smelter Look-upF4</v>
      </c>
      <c r="B185" s="127" t="s">
        <v>1329</v>
      </c>
      <c r="C185" s="127" t="s">
        <v>1365</v>
      </c>
      <c r="D185" s="127" t="s">
        <v>1366</v>
      </c>
      <c r="E185" s="243" t="s">
        <v>1367</v>
      </c>
      <c r="F185" s="244" t="s">
        <v>1368</v>
      </c>
      <c r="G185" s="127" t="s">
        <v>1369</v>
      </c>
      <c r="H185" s="295" t="s">
        <v>1370</v>
      </c>
      <c r="I185" s="189" t="s">
        <v>19124</v>
      </c>
    </row>
    <row r="186" spans="1:9" ht="27.6">
      <c r="A186" s="127" t="str">
        <f t="shared" si="8"/>
        <v>Smelter Look-upG4</v>
      </c>
      <c r="B186" s="127" t="s">
        <v>1329</v>
      </c>
      <c r="C186" s="127" t="s">
        <v>1371</v>
      </c>
      <c r="D186" s="127" t="s">
        <v>1372</v>
      </c>
      <c r="E186" s="243" t="s">
        <v>1373</v>
      </c>
      <c r="F186" s="244" t="s">
        <v>1374</v>
      </c>
      <c r="G186" s="127" t="s">
        <v>1375</v>
      </c>
      <c r="H186" s="295" t="s">
        <v>1376</v>
      </c>
      <c r="I186" s="189" t="s">
        <v>19125</v>
      </c>
    </row>
    <row r="187" spans="1:9" ht="27.6">
      <c r="A187" s="127" t="str">
        <f t="shared" si="8"/>
        <v>Smelter Look-upH4</v>
      </c>
      <c r="B187" s="127" t="s">
        <v>1329</v>
      </c>
      <c r="C187" s="127" t="s">
        <v>1377</v>
      </c>
      <c r="D187" s="127" t="s">
        <v>1378</v>
      </c>
      <c r="E187" s="243" t="s">
        <v>1379</v>
      </c>
      <c r="F187" s="244" t="s">
        <v>1380</v>
      </c>
      <c r="G187" s="127" t="s">
        <v>1381</v>
      </c>
      <c r="H187" s="295" t="s">
        <v>1382</v>
      </c>
      <c r="I187" s="189" t="s">
        <v>19126</v>
      </c>
    </row>
    <row r="188" spans="1:9" ht="27.6">
      <c r="A188" s="127" t="str">
        <f t="shared" si="8"/>
        <v>Smelter Look-upI4</v>
      </c>
      <c r="B188" s="127" t="s">
        <v>1329</v>
      </c>
      <c r="C188" s="127" t="s">
        <v>1027</v>
      </c>
      <c r="D188" s="127" t="s">
        <v>1383</v>
      </c>
      <c r="E188" s="243" t="s">
        <v>1384</v>
      </c>
      <c r="F188" s="244" t="s">
        <v>1385</v>
      </c>
      <c r="G188" s="127" t="s">
        <v>1386</v>
      </c>
      <c r="H188" s="295" t="s">
        <v>1387</v>
      </c>
      <c r="I188" s="189" t="s">
        <v>19127</v>
      </c>
    </row>
    <row r="189" spans="1:9">
      <c r="A189" s="127" t="s">
        <v>1388</v>
      </c>
      <c r="B189" s="127" t="s">
        <v>1389</v>
      </c>
      <c r="C189" s="127" t="s">
        <v>1335</v>
      </c>
      <c r="D189" s="127" t="s">
        <v>1390</v>
      </c>
      <c r="E189" s="243" t="s">
        <v>1391</v>
      </c>
      <c r="F189" s="244" t="s">
        <v>1392</v>
      </c>
      <c r="G189" s="127" t="s">
        <v>1393</v>
      </c>
      <c r="H189" s="295" t="s">
        <v>1394</v>
      </c>
      <c r="I189" s="189" t="s">
        <v>19128</v>
      </c>
    </row>
    <row r="190" spans="1:9">
      <c r="A190" s="127" t="str">
        <f t="shared" si="8"/>
        <v>Smelter ListB4</v>
      </c>
      <c r="B190" s="127" t="s">
        <v>1389</v>
      </c>
      <c r="C190" s="127" t="s">
        <v>785</v>
      </c>
      <c r="D190" s="127" t="s">
        <v>1395</v>
      </c>
      <c r="E190" s="243" t="s">
        <v>1396</v>
      </c>
      <c r="F190" s="244" t="s">
        <v>1397</v>
      </c>
      <c r="G190" s="127" t="s">
        <v>1398</v>
      </c>
      <c r="H190" s="295" t="s">
        <v>1399</v>
      </c>
      <c r="I190" s="189" t="s">
        <v>19129</v>
      </c>
    </row>
    <row r="191" spans="1:9">
      <c r="A191" s="127" t="str">
        <f t="shared" si="8"/>
        <v>Smelter ListC4</v>
      </c>
      <c r="B191" s="127" t="s">
        <v>1389</v>
      </c>
      <c r="C191" s="127" t="s">
        <v>900</v>
      </c>
      <c r="D191" s="127" t="s">
        <v>1340</v>
      </c>
      <c r="E191" s="292" t="s">
        <v>1341</v>
      </c>
      <c r="F191" s="289" t="s">
        <v>1342</v>
      </c>
      <c r="G191" s="127" t="s">
        <v>1343</v>
      </c>
      <c r="H191" s="295" t="s">
        <v>1344</v>
      </c>
      <c r="I191" s="189" t="s">
        <v>19119</v>
      </c>
    </row>
    <row r="192" spans="1:9" ht="26.4">
      <c r="A192" s="127" t="str">
        <f t="shared" si="8"/>
        <v>Smelter ListD4</v>
      </c>
      <c r="B192" s="127" t="s">
        <v>1389</v>
      </c>
      <c r="C192" s="127" t="s">
        <v>1354</v>
      </c>
      <c r="D192" s="277" t="s">
        <v>1400</v>
      </c>
      <c r="E192" s="292" t="s">
        <v>1401</v>
      </c>
      <c r="F192" s="289" t="s">
        <v>1402</v>
      </c>
      <c r="G192" s="277" t="s">
        <v>1403</v>
      </c>
      <c r="H192" s="295" t="s">
        <v>1404</v>
      </c>
      <c r="I192" s="189" t="s">
        <v>19130</v>
      </c>
    </row>
    <row r="193" spans="1:9" ht="15.6">
      <c r="A193" s="127" t="str">
        <f t="shared" si="8"/>
        <v>Smelter ListE4</v>
      </c>
      <c r="B193" s="127" t="s">
        <v>1389</v>
      </c>
      <c r="C193" s="127" t="s">
        <v>1359</v>
      </c>
      <c r="D193" s="127" t="s">
        <v>1405</v>
      </c>
      <c r="E193" s="243" t="s">
        <v>1406</v>
      </c>
      <c r="F193" s="244" t="s">
        <v>1407</v>
      </c>
      <c r="G193" s="127" t="s">
        <v>1408</v>
      </c>
      <c r="H193" s="295" t="s">
        <v>1409</v>
      </c>
      <c r="I193" s="189" t="s">
        <v>19131</v>
      </c>
    </row>
    <row r="194" spans="1:9">
      <c r="A194" s="127" t="str">
        <f t="shared" si="8"/>
        <v>Smelter ListH4</v>
      </c>
      <c r="B194" s="127" t="s">
        <v>1389</v>
      </c>
      <c r="C194" s="127" t="s">
        <v>1377</v>
      </c>
      <c r="D194" s="127" t="s">
        <v>1372</v>
      </c>
      <c r="E194" s="243" t="s">
        <v>1373</v>
      </c>
      <c r="F194" s="244" t="s">
        <v>1374</v>
      </c>
      <c r="G194" s="127" t="s">
        <v>1375</v>
      </c>
      <c r="H194" s="295" t="s">
        <v>1376</v>
      </c>
      <c r="I194" s="189" t="s">
        <v>19125</v>
      </c>
    </row>
    <row r="195" spans="1:9">
      <c r="A195" s="127" t="str">
        <f t="shared" si="8"/>
        <v>Smelter ListI4</v>
      </c>
      <c r="B195" s="127" t="s">
        <v>1389</v>
      </c>
      <c r="C195" s="127" t="s">
        <v>1027</v>
      </c>
      <c r="D195" s="127" t="s">
        <v>1378</v>
      </c>
      <c r="E195" s="243" t="s">
        <v>1379</v>
      </c>
      <c r="F195" s="244" t="s">
        <v>1380</v>
      </c>
      <c r="G195" s="127" t="s">
        <v>1381</v>
      </c>
      <c r="H195" s="295" t="s">
        <v>1382</v>
      </c>
      <c r="I195" s="189" t="s">
        <v>19126</v>
      </c>
    </row>
    <row r="196" spans="1:9">
      <c r="A196" s="127" t="str">
        <f t="shared" si="8"/>
        <v>Smelter ListJ4</v>
      </c>
      <c r="B196" s="127" t="s">
        <v>1389</v>
      </c>
      <c r="C196" s="127" t="s">
        <v>1410</v>
      </c>
      <c r="D196" s="127" t="s">
        <v>1383</v>
      </c>
      <c r="E196" s="243" t="s">
        <v>1384</v>
      </c>
      <c r="F196" s="244" t="s">
        <v>1385</v>
      </c>
      <c r="G196" s="127" t="s">
        <v>1386</v>
      </c>
      <c r="H196" s="295" t="s">
        <v>1387</v>
      </c>
      <c r="I196" s="189" t="s">
        <v>19127</v>
      </c>
    </row>
    <row r="197" spans="1:9">
      <c r="A197" s="127" t="str">
        <f t="shared" si="8"/>
        <v>Smelter ListK4</v>
      </c>
      <c r="B197" s="127" t="s">
        <v>1389</v>
      </c>
      <c r="C197" s="127" t="s">
        <v>1411</v>
      </c>
      <c r="D197" s="127" t="s">
        <v>1412</v>
      </c>
      <c r="E197" s="243" t="s">
        <v>1413</v>
      </c>
      <c r="F197" s="244" t="s">
        <v>1414</v>
      </c>
      <c r="G197" s="127" t="s">
        <v>1415</v>
      </c>
      <c r="H197" s="295" t="s">
        <v>1416</v>
      </c>
      <c r="I197" s="189" t="s">
        <v>19132</v>
      </c>
    </row>
    <row r="198" spans="1:9">
      <c r="A198" s="127" t="str">
        <f t="shared" si="8"/>
        <v>Smelter ListL4</v>
      </c>
      <c r="B198" s="127" t="s">
        <v>1389</v>
      </c>
      <c r="C198" s="127" t="s">
        <v>1417</v>
      </c>
      <c r="D198" s="127" t="s">
        <v>1418</v>
      </c>
      <c r="E198" s="243" t="s">
        <v>1419</v>
      </c>
      <c r="F198" s="244" t="s">
        <v>1420</v>
      </c>
      <c r="G198" s="127" t="s">
        <v>1421</v>
      </c>
      <c r="H198" s="295" t="s">
        <v>1422</v>
      </c>
      <c r="I198" s="189" t="s">
        <v>19133</v>
      </c>
    </row>
    <row r="199" spans="1:9">
      <c r="A199" s="127" t="str">
        <f t="shared" si="8"/>
        <v>Smelter ListM4</v>
      </c>
      <c r="B199" s="127" t="s">
        <v>1389</v>
      </c>
      <c r="C199" s="127" t="s">
        <v>1423</v>
      </c>
      <c r="D199" s="127" t="s">
        <v>1424</v>
      </c>
      <c r="E199" s="243" t="s">
        <v>1425</v>
      </c>
      <c r="F199" s="244" t="s">
        <v>1426</v>
      </c>
      <c r="G199" s="127" t="s">
        <v>1427</v>
      </c>
      <c r="H199" s="295" t="s">
        <v>1428</v>
      </c>
      <c r="I199" s="189" t="s">
        <v>19134</v>
      </c>
    </row>
    <row r="200" spans="1:9" ht="28.8">
      <c r="A200" s="127" t="str">
        <f t="shared" si="8"/>
        <v>Smelter ListN4</v>
      </c>
      <c r="B200" s="127" t="s">
        <v>1389</v>
      </c>
      <c r="C200" s="127" t="s">
        <v>1429</v>
      </c>
      <c r="D200" s="127" t="s">
        <v>1430</v>
      </c>
      <c r="E200" s="243" t="s">
        <v>1431</v>
      </c>
      <c r="F200" s="244" t="s">
        <v>1432</v>
      </c>
      <c r="G200" s="127" t="s">
        <v>1433</v>
      </c>
      <c r="H200" s="295" t="s">
        <v>1434</v>
      </c>
      <c r="I200" s="127" t="s">
        <v>19135</v>
      </c>
    </row>
    <row r="201" spans="1:9" ht="28.8">
      <c r="A201" s="127" t="str">
        <f t="shared" si="8"/>
        <v>Smelter ListO4</v>
      </c>
      <c r="B201" s="127" t="s">
        <v>1389</v>
      </c>
      <c r="C201" s="127" t="s">
        <v>1435</v>
      </c>
      <c r="D201" s="127" t="s">
        <v>1436</v>
      </c>
      <c r="E201" s="243" t="s">
        <v>1437</v>
      </c>
      <c r="F201" s="244" t="s">
        <v>1438</v>
      </c>
      <c r="G201" s="127" t="s">
        <v>1439</v>
      </c>
      <c r="H201" s="295" t="s">
        <v>1440</v>
      </c>
      <c r="I201" s="127" t="s">
        <v>19136</v>
      </c>
    </row>
    <row r="202" spans="1:9" ht="27.6">
      <c r="A202" s="127" t="str">
        <f t="shared" si="8"/>
        <v>Smelter ListP4</v>
      </c>
      <c r="B202" s="127" t="s">
        <v>1389</v>
      </c>
      <c r="C202" s="127" t="s">
        <v>1441</v>
      </c>
      <c r="D202" s="127" t="s">
        <v>1442</v>
      </c>
      <c r="E202" s="243" t="s">
        <v>1443</v>
      </c>
      <c r="F202" s="244" t="s">
        <v>1444</v>
      </c>
      <c r="G202" s="127" t="s">
        <v>1445</v>
      </c>
      <c r="H202" s="295" t="s">
        <v>1446</v>
      </c>
      <c r="I202" s="127" t="s">
        <v>19137</v>
      </c>
    </row>
    <row r="203" spans="1:9">
      <c r="A203" s="127" t="str">
        <f t="shared" si="8"/>
        <v>Smelter ListQ4</v>
      </c>
      <c r="B203" s="127" t="s">
        <v>1389</v>
      </c>
      <c r="C203" s="127" t="s">
        <v>1447</v>
      </c>
      <c r="D203" s="127" t="s">
        <v>1247</v>
      </c>
      <c r="E203" s="243" t="s">
        <v>1248</v>
      </c>
      <c r="F203" s="244" t="s">
        <v>1249</v>
      </c>
      <c r="G203" s="127" t="s">
        <v>1250</v>
      </c>
      <c r="H203" s="295" t="s">
        <v>1251</v>
      </c>
      <c r="I203" s="127" t="s">
        <v>19104</v>
      </c>
    </row>
    <row r="204" spans="1:9" ht="27.6">
      <c r="A204" s="127" t="str">
        <f t="shared" si="8"/>
        <v>Smelter ListJ2</v>
      </c>
      <c r="B204" s="127" t="s">
        <v>1389</v>
      </c>
      <c r="C204" s="127" t="s">
        <v>1448</v>
      </c>
      <c r="D204" s="127" t="s">
        <v>1449</v>
      </c>
      <c r="E204" s="243" t="s">
        <v>1450</v>
      </c>
      <c r="F204" s="244" t="s">
        <v>1451</v>
      </c>
      <c r="G204" s="127" t="s">
        <v>1452</v>
      </c>
      <c r="H204" s="295" t="s">
        <v>1453</v>
      </c>
      <c r="I204" s="127" t="s">
        <v>19138</v>
      </c>
    </row>
    <row r="205" spans="1:9" ht="26.4">
      <c r="A205" s="127" t="str">
        <f t="shared" si="8"/>
        <v>Smelter ListB2</v>
      </c>
      <c r="B205" s="127" t="s">
        <v>1389</v>
      </c>
      <c r="C205" s="127" t="s">
        <v>774</v>
      </c>
      <c r="D205" s="278" t="s">
        <v>1454</v>
      </c>
      <c r="E205" s="243" t="s">
        <v>1455</v>
      </c>
      <c r="F205" s="244" t="s">
        <v>1456</v>
      </c>
      <c r="G205" s="278" t="s">
        <v>1457</v>
      </c>
      <c r="H205" s="295" t="s">
        <v>1458</v>
      </c>
      <c r="I205" s="127" t="s">
        <v>19139</v>
      </c>
    </row>
    <row r="206" spans="1:9" ht="409.6">
      <c r="A206" s="127" t="str">
        <f>B206&amp;C206</f>
        <v>Smelter ListB3</v>
      </c>
      <c r="B206" s="127" t="s">
        <v>1389</v>
      </c>
      <c r="C206" s="127" t="s">
        <v>779</v>
      </c>
      <c r="D206" s="278" t="s">
        <v>1459</v>
      </c>
      <c r="E206" s="294" t="s">
        <v>1460</v>
      </c>
      <c r="F206" s="289" t="s">
        <v>1461</v>
      </c>
      <c r="G206" s="279" t="s">
        <v>1462</v>
      </c>
      <c r="H206" s="295" t="s">
        <v>1463</v>
      </c>
      <c r="I206" s="127" t="s">
        <v>19140</v>
      </c>
    </row>
    <row r="207" spans="1:9">
      <c r="A207" s="127" t="str">
        <f t="shared" si="8"/>
        <v>Smelter ListF4</v>
      </c>
      <c r="B207" s="127" t="s">
        <v>1389</v>
      </c>
      <c r="C207" s="127" t="s">
        <v>1365</v>
      </c>
      <c r="D207" s="127" t="s">
        <v>1464</v>
      </c>
      <c r="E207" s="243" t="s">
        <v>1465</v>
      </c>
      <c r="F207" s="244" t="s">
        <v>885</v>
      </c>
      <c r="G207" s="127" t="s">
        <v>1466</v>
      </c>
      <c r="H207" s="295" t="s">
        <v>1467</v>
      </c>
      <c r="I207" s="127" t="s">
        <v>19141</v>
      </c>
    </row>
    <row r="208" spans="1:9">
      <c r="A208" s="127" t="str">
        <f t="shared" si="8"/>
        <v>Smelter ListG4</v>
      </c>
      <c r="B208" s="127" t="s">
        <v>1389</v>
      </c>
      <c r="C208" s="127" t="s">
        <v>1371</v>
      </c>
      <c r="D208" s="127" t="s">
        <v>1366</v>
      </c>
      <c r="E208" s="243" t="s">
        <v>1367</v>
      </c>
      <c r="F208" s="244" t="s">
        <v>1368</v>
      </c>
      <c r="G208" s="127" t="s">
        <v>1468</v>
      </c>
      <c r="H208" s="295" t="s">
        <v>1370</v>
      </c>
      <c r="I208" s="127" t="s">
        <v>19124</v>
      </c>
    </row>
    <row r="209" spans="1:9">
      <c r="A209" s="127" t="str">
        <f t="shared" si="8"/>
        <v>Smelter ListAH5</v>
      </c>
      <c r="B209" s="127" t="s">
        <v>1389</v>
      </c>
      <c r="C209" s="127" t="s">
        <v>1469</v>
      </c>
      <c r="D209" s="127" t="s">
        <v>25</v>
      </c>
      <c r="E209" s="243" t="s">
        <v>1275</v>
      </c>
      <c r="F209" s="244" t="s">
        <v>1276</v>
      </c>
      <c r="G209" s="127" t="s">
        <v>1277</v>
      </c>
      <c r="H209" s="295" t="s">
        <v>1278</v>
      </c>
      <c r="I209" s="127" t="s">
        <v>19107</v>
      </c>
    </row>
    <row r="210" spans="1:9">
      <c r="A210" s="127" t="str">
        <f t="shared" si="8"/>
        <v>Smelter ListAH6</v>
      </c>
      <c r="B210" s="127" t="s">
        <v>1389</v>
      </c>
      <c r="C210" s="127" t="s">
        <v>1470</v>
      </c>
      <c r="D210" s="127" t="s">
        <v>22</v>
      </c>
      <c r="E210" s="243" t="s">
        <v>1280</v>
      </c>
      <c r="F210" s="244" t="s">
        <v>1281</v>
      </c>
      <c r="G210" s="127" t="s">
        <v>1282</v>
      </c>
      <c r="H210" s="295" t="s">
        <v>22</v>
      </c>
      <c r="I210" s="127" t="s">
        <v>19108</v>
      </c>
    </row>
    <row r="211" spans="1:9">
      <c r="A211" s="127" t="str">
        <f t="shared" si="8"/>
        <v>Smelter ListAH7</v>
      </c>
      <c r="B211" s="127" t="s">
        <v>1389</v>
      </c>
      <c r="C211" s="127" t="s">
        <v>1471</v>
      </c>
      <c r="D211" s="127" t="s">
        <v>26</v>
      </c>
      <c r="E211" s="243" t="s">
        <v>1284</v>
      </c>
      <c r="F211" s="244" t="s">
        <v>1285</v>
      </c>
      <c r="G211" s="127" t="s">
        <v>1286</v>
      </c>
      <c r="H211" s="295" t="s">
        <v>1287</v>
      </c>
      <c r="I211" s="127" t="s">
        <v>19109</v>
      </c>
    </row>
    <row r="212" spans="1:9" ht="41.4">
      <c r="A212" s="127" t="str">
        <f t="shared" si="8"/>
        <v>CheckerA1</v>
      </c>
      <c r="B212" s="127" t="s">
        <v>1472</v>
      </c>
      <c r="C212" s="127" t="s">
        <v>381</v>
      </c>
      <c r="D212" s="127" t="s">
        <v>1473</v>
      </c>
      <c r="E212" s="243" t="s">
        <v>1474</v>
      </c>
      <c r="F212" s="244" t="s">
        <v>1475</v>
      </c>
      <c r="G212" s="127" t="s">
        <v>1476</v>
      </c>
      <c r="H212" s="295" t="s">
        <v>1477</v>
      </c>
      <c r="I212" s="127" t="s">
        <v>19142</v>
      </c>
    </row>
    <row r="213" spans="1:9">
      <c r="A213" s="127" t="str">
        <f t="shared" si="8"/>
        <v>CheckerD1</v>
      </c>
      <c r="B213" s="127" t="s">
        <v>1472</v>
      </c>
      <c r="C213" s="127" t="s">
        <v>1478</v>
      </c>
      <c r="D213" s="127" t="s">
        <v>1479</v>
      </c>
      <c r="E213" s="243" t="s">
        <v>1480</v>
      </c>
      <c r="F213" s="244" t="s">
        <v>1481</v>
      </c>
      <c r="G213" s="127" t="s">
        <v>1482</v>
      </c>
      <c r="H213" s="295" t="s">
        <v>1483</v>
      </c>
      <c r="I213" s="127" t="s">
        <v>19143</v>
      </c>
    </row>
    <row r="214" spans="1:9">
      <c r="A214" s="127" t="str">
        <f t="shared" si="8"/>
        <v>CheckerA3</v>
      </c>
      <c r="B214" s="127" t="s">
        <v>1472</v>
      </c>
      <c r="C214" s="127" t="s">
        <v>390</v>
      </c>
      <c r="D214" s="127" t="s">
        <v>1484</v>
      </c>
      <c r="E214" s="243" t="s">
        <v>1485</v>
      </c>
      <c r="F214" s="244" t="s">
        <v>1486</v>
      </c>
      <c r="G214" s="127" t="s">
        <v>1487</v>
      </c>
      <c r="H214" s="295" t="s">
        <v>1488</v>
      </c>
      <c r="I214" s="127" t="s">
        <v>19144</v>
      </c>
    </row>
    <row r="215" spans="1:9">
      <c r="A215" s="127" t="str">
        <f t="shared" si="8"/>
        <v>CheckerB3</v>
      </c>
      <c r="B215" s="127" t="s">
        <v>1472</v>
      </c>
      <c r="C215" s="127" t="s">
        <v>779</v>
      </c>
      <c r="D215" s="127" t="s">
        <v>1489</v>
      </c>
      <c r="E215" s="243" t="s">
        <v>1490</v>
      </c>
      <c r="F215" s="244" t="s">
        <v>1238</v>
      </c>
      <c r="G215" s="127" t="s">
        <v>1491</v>
      </c>
      <c r="H215" s="295" t="s">
        <v>1492</v>
      </c>
      <c r="I215" s="127" t="s">
        <v>19145</v>
      </c>
    </row>
    <row r="216" spans="1:9">
      <c r="A216" s="127" t="str">
        <f t="shared" si="8"/>
        <v>CheckerC3</v>
      </c>
      <c r="B216" s="127" t="s">
        <v>1472</v>
      </c>
      <c r="C216" s="127" t="s">
        <v>894</v>
      </c>
      <c r="D216" s="127" t="s">
        <v>1493</v>
      </c>
      <c r="E216" s="243" t="s">
        <v>1494</v>
      </c>
      <c r="F216" s="244" t="s">
        <v>1495</v>
      </c>
      <c r="G216" s="127" t="s">
        <v>1496</v>
      </c>
      <c r="H216" s="295" t="s">
        <v>1497</v>
      </c>
      <c r="I216" s="127" t="s">
        <v>19146</v>
      </c>
    </row>
    <row r="217" spans="1:9">
      <c r="A217" s="127" t="str">
        <f t="shared" si="8"/>
        <v>CheckerD3</v>
      </c>
      <c r="B217" s="127" t="s">
        <v>1472</v>
      </c>
      <c r="C217" s="127" t="s">
        <v>1498</v>
      </c>
      <c r="D217" s="127" t="s">
        <v>1499</v>
      </c>
      <c r="E217" s="243" t="s">
        <v>1500</v>
      </c>
      <c r="F217" s="244" t="s">
        <v>1501</v>
      </c>
      <c r="G217" s="127" t="s">
        <v>1502</v>
      </c>
      <c r="H217" s="295" t="s">
        <v>1503</v>
      </c>
      <c r="I217" s="127" t="s">
        <v>19147</v>
      </c>
    </row>
    <row r="218" spans="1:9" ht="32.25" customHeight="1">
      <c r="A218" s="127" t="s">
        <v>1504</v>
      </c>
      <c r="B218" s="127" t="s">
        <v>1472</v>
      </c>
      <c r="C218" s="127" t="s">
        <v>1505</v>
      </c>
      <c r="D218" s="127" t="s">
        <v>1506</v>
      </c>
      <c r="E218" s="243" t="s">
        <v>1507</v>
      </c>
      <c r="F218" s="244" t="s">
        <v>1508</v>
      </c>
      <c r="G218" s="127" t="s">
        <v>1509</v>
      </c>
      <c r="H218" s="295" t="s">
        <v>1510</v>
      </c>
      <c r="I218" s="127" t="s">
        <v>19148</v>
      </c>
    </row>
    <row r="219" spans="1:9" ht="32.25" customHeight="1">
      <c r="A219" s="127" t="str">
        <f t="shared" si="8"/>
        <v>CheckerB63</v>
      </c>
      <c r="B219" s="127" t="s">
        <v>1472</v>
      </c>
      <c r="C219" s="127" t="s">
        <v>1511</v>
      </c>
      <c r="D219" s="127" t="s">
        <v>1506</v>
      </c>
      <c r="E219" s="243" t="s">
        <v>1507</v>
      </c>
      <c r="F219" s="244" t="s">
        <v>1512</v>
      </c>
      <c r="G219" s="127" t="s">
        <v>1509</v>
      </c>
      <c r="H219" s="295" t="s">
        <v>1510</v>
      </c>
      <c r="I219" s="127" t="s">
        <v>19148</v>
      </c>
    </row>
    <row r="220" spans="1:9" ht="32.25" customHeight="1">
      <c r="A220" s="127" t="str">
        <f t="shared" si="8"/>
        <v>CheckerB64</v>
      </c>
      <c r="B220" s="127" t="s">
        <v>1472</v>
      </c>
      <c r="C220" s="127" t="s">
        <v>1513</v>
      </c>
      <c r="D220" s="127" t="s">
        <v>1506</v>
      </c>
      <c r="E220" s="243" t="s">
        <v>1507</v>
      </c>
      <c r="F220" s="244" t="s">
        <v>1512</v>
      </c>
      <c r="G220" s="127" t="s">
        <v>1509</v>
      </c>
      <c r="H220" s="295" t="s">
        <v>1510</v>
      </c>
      <c r="I220" s="127" t="s">
        <v>19148</v>
      </c>
    </row>
    <row r="221" spans="1:9" ht="32.25" customHeight="1">
      <c r="A221" s="127" t="str">
        <f t="shared" si="8"/>
        <v>CheckerB65</v>
      </c>
      <c r="B221" s="127" t="s">
        <v>1472</v>
      </c>
      <c r="C221" s="127" t="s">
        <v>1514</v>
      </c>
      <c r="D221" s="127" t="s">
        <v>1506</v>
      </c>
      <c r="E221" s="243" t="s">
        <v>1507</v>
      </c>
      <c r="F221" s="244" t="s">
        <v>1512</v>
      </c>
      <c r="G221" s="127" t="s">
        <v>1509</v>
      </c>
      <c r="H221" s="295" t="s">
        <v>1510</v>
      </c>
      <c r="I221" s="127" t="s">
        <v>19148</v>
      </c>
    </row>
    <row r="222" spans="1:9" ht="32.25" customHeight="1">
      <c r="A222" s="127" t="str">
        <f t="shared" si="8"/>
        <v>CheckerCOMP</v>
      </c>
      <c r="B222" s="127" t="s">
        <v>1472</v>
      </c>
      <c r="C222" s="127" t="s">
        <v>1515</v>
      </c>
      <c r="D222" s="127" t="s">
        <v>1516</v>
      </c>
      <c r="E222" s="243" t="s">
        <v>1517</v>
      </c>
      <c r="F222" s="244" t="s">
        <v>1518</v>
      </c>
      <c r="G222" s="127" t="s">
        <v>1519</v>
      </c>
      <c r="H222" s="295" t="s">
        <v>1520</v>
      </c>
      <c r="I222" s="127" t="s">
        <v>19149</v>
      </c>
    </row>
    <row r="223" spans="1:9" ht="27.6">
      <c r="A223" s="127" t="str">
        <f t="shared" si="8"/>
        <v>CheckerJ4</v>
      </c>
      <c r="B223" s="127" t="s">
        <v>1472</v>
      </c>
      <c r="C223" s="127" t="s">
        <v>1410</v>
      </c>
      <c r="D223" s="127" t="s">
        <v>1521</v>
      </c>
      <c r="E223" s="243" t="s">
        <v>1522</v>
      </c>
      <c r="F223" s="244" t="s">
        <v>1523</v>
      </c>
      <c r="G223" s="127" t="s">
        <v>1524</v>
      </c>
      <c r="H223" s="295" t="s">
        <v>1525</v>
      </c>
      <c r="I223" s="127" t="s">
        <v>19150</v>
      </c>
    </row>
    <row r="224" spans="1:9" ht="27.6">
      <c r="A224" s="127" t="str">
        <f t="shared" si="8"/>
        <v>CheckerJ5</v>
      </c>
      <c r="B224" s="127" t="s">
        <v>1472</v>
      </c>
      <c r="C224" s="127" t="s">
        <v>1526</v>
      </c>
      <c r="D224" s="127" t="s">
        <v>1527</v>
      </c>
      <c r="E224" s="243" t="s">
        <v>1528</v>
      </c>
      <c r="F224" s="244" t="s">
        <v>1529</v>
      </c>
      <c r="G224" s="127" t="s">
        <v>1530</v>
      </c>
      <c r="H224" s="295" t="s">
        <v>1531</v>
      </c>
      <c r="I224" s="127" t="s">
        <v>19151</v>
      </c>
    </row>
    <row r="225" spans="1:9" ht="27.6">
      <c r="A225" s="127" t="str">
        <f t="shared" si="8"/>
        <v>CheckerJ6</v>
      </c>
      <c r="B225" s="127" t="s">
        <v>1472</v>
      </c>
      <c r="C225" s="127" t="s">
        <v>1532</v>
      </c>
      <c r="D225" s="127" t="s">
        <v>1533</v>
      </c>
      <c r="E225" s="243" t="s">
        <v>1534</v>
      </c>
      <c r="F225" s="244" t="s">
        <v>1535</v>
      </c>
      <c r="G225" s="127" t="s">
        <v>1536</v>
      </c>
      <c r="H225" s="295" t="s">
        <v>1537</v>
      </c>
      <c r="I225" s="127" t="s">
        <v>19152</v>
      </c>
    </row>
    <row r="226" spans="1:9" ht="27.6">
      <c r="A226" s="127" t="str">
        <f t="shared" si="8"/>
        <v>CheckerJ7</v>
      </c>
      <c r="B226" s="127" t="s">
        <v>1472</v>
      </c>
      <c r="C226" s="127" t="s">
        <v>1538</v>
      </c>
      <c r="D226" s="127" t="s">
        <v>1539</v>
      </c>
      <c r="E226" s="243" t="s">
        <v>1540</v>
      </c>
      <c r="F226" s="244" t="s">
        <v>1541</v>
      </c>
      <c r="G226" s="127" t="s">
        <v>1542</v>
      </c>
      <c r="H226" s="295" t="s">
        <v>1543</v>
      </c>
      <c r="I226" s="127" t="s">
        <v>19153</v>
      </c>
    </row>
    <row r="227" spans="1:9" ht="28.8">
      <c r="A227" s="127" t="str">
        <f t="shared" si="8"/>
        <v>CheckerJ8</v>
      </c>
      <c r="B227" s="127" t="s">
        <v>1472</v>
      </c>
      <c r="C227" s="127" t="s">
        <v>1544</v>
      </c>
      <c r="D227" s="127" t="s">
        <v>1545</v>
      </c>
      <c r="E227" s="243" t="s">
        <v>1546</v>
      </c>
      <c r="F227" s="244" t="s">
        <v>1547</v>
      </c>
      <c r="G227" s="127" t="s">
        <v>1548</v>
      </c>
      <c r="H227" s="295" t="s">
        <v>1549</v>
      </c>
      <c r="I227" s="127" t="s">
        <v>19154</v>
      </c>
    </row>
    <row r="228" spans="1:9" ht="27.6">
      <c r="A228" s="127" t="str">
        <f t="shared" si="8"/>
        <v>CheckerJ9</v>
      </c>
      <c r="B228" s="127" t="s">
        <v>1472</v>
      </c>
      <c r="C228" s="127" t="s">
        <v>1550</v>
      </c>
      <c r="D228" s="127" t="s">
        <v>1551</v>
      </c>
      <c r="E228" s="243" t="s">
        <v>1552</v>
      </c>
      <c r="F228" s="244" t="s">
        <v>1553</v>
      </c>
      <c r="G228" s="127" t="s">
        <v>1554</v>
      </c>
      <c r="H228" s="295" t="s">
        <v>1555</v>
      </c>
      <c r="I228" s="127" t="s">
        <v>19155</v>
      </c>
    </row>
    <row r="229" spans="1:9" ht="41.4">
      <c r="A229" s="127" t="str">
        <f t="shared" si="8"/>
        <v>CheckerJ10</v>
      </c>
      <c r="B229" s="127" t="s">
        <v>1472</v>
      </c>
      <c r="C229" s="127" t="s">
        <v>1556</v>
      </c>
      <c r="D229" s="127" t="s">
        <v>1557</v>
      </c>
      <c r="E229" s="243" t="s">
        <v>1558</v>
      </c>
      <c r="F229" s="244" t="s">
        <v>1559</v>
      </c>
      <c r="G229" s="255" t="s">
        <v>1560</v>
      </c>
      <c r="H229" s="295" t="s">
        <v>1561</v>
      </c>
      <c r="I229" s="127" t="s">
        <v>19156</v>
      </c>
    </row>
    <row r="230" spans="1:9" ht="41.4">
      <c r="A230" s="127" t="str">
        <f t="shared" si="8"/>
        <v>CheckerJ11</v>
      </c>
      <c r="B230" s="127" t="s">
        <v>1472</v>
      </c>
      <c r="C230" s="127" t="s">
        <v>1562</v>
      </c>
      <c r="D230" s="127" t="s">
        <v>1563</v>
      </c>
      <c r="E230" s="243" t="s">
        <v>1564</v>
      </c>
      <c r="F230" s="244" t="s">
        <v>1565</v>
      </c>
      <c r="G230" s="255" t="s">
        <v>1566</v>
      </c>
      <c r="H230" s="295" t="s">
        <v>1567</v>
      </c>
      <c r="I230" s="127" t="s">
        <v>19157</v>
      </c>
    </row>
    <row r="231" spans="1:9" ht="41.4">
      <c r="A231" s="127" t="str">
        <f t="shared" si="8"/>
        <v>CheckerJ12</v>
      </c>
      <c r="B231" s="127" t="s">
        <v>1472</v>
      </c>
      <c r="C231" s="127" t="s">
        <v>1568</v>
      </c>
      <c r="D231" s="127" t="s">
        <v>1569</v>
      </c>
      <c r="E231" s="243" t="s">
        <v>1570</v>
      </c>
      <c r="F231" s="244" t="s">
        <v>1571</v>
      </c>
      <c r="G231" s="255" t="s">
        <v>1572</v>
      </c>
      <c r="H231" s="295" t="s">
        <v>1573</v>
      </c>
      <c r="I231" s="127" t="s">
        <v>19159</v>
      </c>
    </row>
    <row r="232" spans="1:9" ht="27.6">
      <c r="A232" s="127" t="str">
        <f t="shared" si="8"/>
        <v>CheckerJ13</v>
      </c>
      <c r="B232" s="127" t="s">
        <v>1472</v>
      </c>
      <c r="C232" s="127" t="s">
        <v>1574</v>
      </c>
      <c r="D232" s="127" t="s">
        <v>1575</v>
      </c>
      <c r="E232" s="243" t="s">
        <v>1576</v>
      </c>
      <c r="F232" s="244" t="s">
        <v>1577</v>
      </c>
      <c r="G232" s="127" t="s">
        <v>1578</v>
      </c>
      <c r="H232" s="295" t="s">
        <v>1579</v>
      </c>
      <c r="I232" s="127" t="s">
        <v>19158</v>
      </c>
    </row>
    <row r="233" spans="1:9" ht="28.8">
      <c r="A233" s="127" t="str">
        <f t="shared" si="8"/>
        <v>CheckerJ15</v>
      </c>
      <c r="B233" s="127" t="s">
        <v>1472</v>
      </c>
      <c r="C233" s="127" t="s">
        <v>1580</v>
      </c>
      <c r="D233" s="249" t="s">
        <v>1581</v>
      </c>
      <c r="E233" s="250" t="s">
        <v>1582</v>
      </c>
      <c r="F233" s="257" t="s">
        <v>1583</v>
      </c>
      <c r="G233" s="255" t="s">
        <v>1584</v>
      </c>
      <c r="H233" s="295" t="s">
        <v>1585</v>
      </c>
      <c r="I233" s="127" t="s">
        <v>19160</v>
      </c>
    </row>
    <row r="234" spans="1:9" ht="41.4">
      <c r="A234" s="127" t="str">
        <f t="shared" si="8"/>
        <v>CheckerJ16</v>
      </c>
      <c r="B234" s="127" t="s">
        <v>1472</v>
      </c>
      <c r="C234" s="127" t="s">
        <v>1586</v>
      </c>
      <c r="D234" s="249" t="s">
        <v>1587</v>
      </c>
      <c r="E234" s="250" t="s">
        <v>1588</v>
      </c>
      <c r="F234" s="257" t="s">
        <v>1589</v>
      </c>
      <c r="G234" s="256" t="s">
        <v>1590</v>
      </c>
      <c r="H234" s="295" t="s">
        <v>1591</v>
      </c>
      <c r="I234" s="127" t="s">
        <v>19161</v>
      </c>
    </row>
    <row r="235" spans="1:9">
      <c r="A235" s="127" t="str">
        <f t="shared" si="8"/>
        <v>CheckerJ17</v>
      </c>
      <c r="B235" s="127" t="s">
        <v>1472</v>
      </c>
      <c r="C235" s="127" t="s">
        <v>1592</v>
      </c>
      <c r="E235" s="247"/>
      <c r="G235"/>
      <c r="H235" s="295"/>
      <c r="I235" s="127"/>
    </row>
    <row r="236" spans="1:9">
      <c r="A236" s="127" t="str">
        <f t="shared" si="8"/>
        <v>CheckerJ18</v>
      </c>
      <c r="B236" s="127" t="s">
        <v>1472</v>
      </c>
      <c r="C236" s="127" t="s">
        <v>1593</v>
      </c>
      <c r="E236" s="247"/>
      <c r="G236"/>
      <c r="H236" s="295"/>
      <c r="I236" s="127"/>
    </row>
    <row r="237" spans="1:9" ht="43.2">
      <c r="A237" s="127" t="str">
        <f t="shared" si="8"/>
        <v>CheckerJ20</v>
      </c>
      <c r="B237" s="127" t="s">
        <v>1472</v>
      </c>
      <c r="C237" s="127" t="s">
        <v>1594</v>
      </c>
      <c r="D237" s="249" t="s">
        <v>1595</v>
      </c>
      <c r="E237" s="250" t="s">
        <v>1596</v>
      </c>
      <c r="F237" s="257" t="s">
        <v>1597</v>
      </c>
      <c r="G237" s="262" t="s">
        <v>1598</v>
      </c>
      <c r="H237" s="295" t="s">
        <v>1599</v>
      </c>
      <c r="I237" s="127" t="s">
        <v>19162</v>
      </c>
    </row>
    <row r="238" spans="1:9" ht="43.2">
      <c r="A238" s="127" t="str">
        <f t="shared" ref="A238:A276" si="9">B238&amp;C238</f>
        <v>CheckerJ21</v>
      </c>
      <c r="B238" s="127" t="s">
        <v>1472</v>
      </c>
      <c r="C238" s="127" t="s">
        <v>1600</v>
      </c>
      <c r="D238" s="249" t="s">
        <v>1601</v>
      </c>
      <c r="E238" s="250" t="s">
        <v>1602</v>
      </c>
      <c r="F238" s="258" t="s">
        <v>1603</v>
      </c>
      <c r="G238" s="262" t="s">
        <v>1604</v>
      </c>
      <c r="H238" s="295" t="s">
        <v>19163</v>
      </c>
      <c r="I238" s="127" t="s">
        <v>19164</v>
      </c>
    </row>
    <row r="239" spans="1:9">
      <c r="A239" s="127" t="str">
        <f t="shared" si="9"/>
        <v>CheckerJ22</v>
      </c>
      <c r="B239" s="127" t="s">
        <v>1472</v>
      </c>
      <c r="C239" s="127" t="s">
        <v>1605</v>
      </c>
      <c r="G239"/>
      <c r="H239" s="295"/>
      <c r="I239" s="127"/>
    </row>
    <row r="240" spans="1:9" ht="61.5" customHeight="1">
      <c r="A240" s="127" t="str">
        <f t="shared" si="9"/>
        <v>CheckerJ23</v>
      </c>
      <c r="B240" s="127" t="s">
        <v>1472</v>
      </c>
      <c r="C240" s="127" t="s">
        <v>1606</v>
      </c>
      <c r="D240" s="249" t="s">
        <v>1607</v>
      </c>
      <c r="E240" s="250" t="s">
        <v>1608</v>
      </c>
      <c r="F240" s="257" t="s">
        <v>1609</v>
      </c>
      <c r="G240" s="256" t="s">
        <v>1610</v>
      </c>
      <c r="H240" s="295" t="s">
        <v>1611</v>
      </c>
      <c r="I240" s="127" t="s">
        <v>19167</v>
      </c>
    </row>
    <row r="241" spans="1:9" ht="64.05" customHeight="1">
      <c r="A241" s="127" t="str">
        <f t="shared" si="9"/>
        <v>CheckerJ24</v>
      </c>
      <c r="B241" s="127" t="s">
        <v>1472</v>
      </c>
      <c r="C241" s="127" t="s">
        <v>1612</v>
      </c>
      <c r="D241" s="249" t="s">
        <v>1613</v>
      </c>
      <c r="E241" s="250" t="s">
        <v>1614</v>
      </c>
      <c r="F241" s="257" t="s">
        <v>1615</v>
      </c>
      <c r="G241" s="255" t="s">
        <v>1616</v>
      </c>
      <c r="H241" s="295" t="s">
        <v>1617</v>
      </c>
      <c r="I241" s="127" t="s">
        <v>19168</v>
      </c>
    </row>
    <row r="242" spans="1:9" ht="55.2">
      <c r="A242" s="127" t="str">
        <f t="shared" si="9"/>
        <v>CheckerJ28</v>
      </c>
      <c r="B242" s="127" t="s">
        <v>1472</v>
      </c>
      <c r="C242" s="127" t="s">
        <v>1618</v>
      </c>
      <c r="D242" s="249" t="s">
        <v>1619</v>
      </c>
      <c r="E242" s="250" t="s">
        <v>1620</v>
      </c>
      <c r="F242" s="257" t="s">
        <v>1621</v>
      </c>
      <c r="G242" s="255" t="s">
        <v>1622</v>
      </c>
      <c r="H242" s="295" t="s">
        <v>1623</v>
      </c>
      <c r="I242" s="127" t="s">
        <v>19165</v>
      </c>
    </row>
    <row r="243" spans="1:9" ht="55.2">
      <c r="A243" s="127" t="str">
        <f t="shared" si="9"/>
        <v>CheckerJ29</v>
      </c>
      <c r="B243" s="127" t="s">
        <v>1472</v>
      </c>
      <c r="C243" s="127" t="s">
        <v>1624</v>
      </c>
      <c r="D243" s="249" t="s">
        <v>1625</v>
      </c>
      <c r="E243" s="250" t="s">
        <v>1626</v>
      </c>
      <c r="F243" s="257" t="s">
        <v>1627</v>
      </c>
      <c r="G243" s="255" t="s">
        <v>1628</v>
      </c>
      <c r="H243" s="295" t="s">
        <v>1629</v>
      </c>
      <c r="I243" s="127" t="s">
        <v>19166</v>
      </c>
    </row>
    <row r="244" spans="1:9">
      <c r="A244" s="127" t="str">
        <f t="shared" si="9"/>
        <v>CheckerJ27</v>
      </c>
      <c r="B244" s="127" t="s">
        <v>1472</v>
      </c>
      <c r="C244" s="127" t="s">
        <v>1630</v>
      </c>
      <c r="G244"/>
      <c r="H244" s="295"/>
      <c r="I244" s="127"/>
    </row>
    <row r="245" spans="1:9">
      <c r="A245" s="127" t="str">
        <f t="shared" si="9"/>
        <v>CheckerJ28</v>
      </c>
      <c r="B245" s="127" t="s">
        <v>1472</v>
      </c>
      <c r="C245" s="127" t="s">
        <v>1618</v>
      </c>
      <c r="G245"/>
      <c r="H245" s="295"/>
      <c r="I245" s="127"/>
    </row>
    <row r="246" spans="1:9" ht="59.55" customHeight="1">
      <c r="A246" s="127" t="str">
        <f t="shared" si="9"/>
        <v>CheckerJ33</v>
      </c>
      <c r="B246" s="127" t="s">
        <v>1472</v>
      </c>
      <c r="C246" s="127" t="s">
        <v>1631</v>
      </c>
      <c r="D246" s="127" t="s">
        <v>1632</v>
      </c>
      <c r="E246" s="243" t="s">
        <v>1633</v>
      </c>
      <c r="F246" s="244" t="s">
        <v>1634</v>
      </c>
      <c r="G246" s="255" t="s">
        <v>1635</v>
      </c>
      <c r="H246" s="295" t="s">
        <v>1636</v>
      </c>
      <c r="I246" s="127" t="s">
        <v>19169</v>
      </c>
    </row>
    <row r="247" spans="1:9" ht="62.55" customHeight="1">
      <c r="A247" s="127" t="str">
        <f t="shared" si="9"/>
        <v>CheckerJ34</v>
      </c>
      <c r="B247" s="127" t="s">
        <v>1472</v>
      </c>
      <c r="C247" s="127" t="s">
        <v>1637</v>
      </c>
      <c r="D247" s="127" t="s">
        <v>1638</v>
      </c>
      <c r="E247" s="243" t="s">
        <v>1639</v>
      </c>
      <c r="F247" s="244" t="s">
        <v>1640</v>
      </c>
      <c r="G247" s="256" t="s">
        <v>1641</v>
      </c>
      <c r="H247" s="295" t="s">
        <v>1642</v>
      </c>
      <c r="I247" s="127" t="s">
        <v>19170</v>
      </c>
    </row>
    <row r="248" spans="1:9">
      <c r="A248" s="127" t="str">
        <f t="shared" si="9"/>
        <v>CheckerJ32</v>
      </c>
      <c r="B248" s="127" t="s">
        <v>1472</v>
      </c>
      <c r="C248" s="127" t="s">
        <v>1643</v>
      </c>
      <c r="G248"/>
      <c r="H248" s="295"/>
      <c r="I248" s="127"/>
    </row>
    <row r="249" spans="1:9">
      <c r="A249" s="127" t="str">
        <f t="shared" si="9"/>
        <v>CheckerJ33</v>
      </c>
      <c r="B249" s="127" t="s">
        <v>1472</v>
      </c>
      <c r="C249" s="127" t="s">
        <v>1631</v>
      </c>
      <c r="G249"/>
      <c r="H249" s="295"/>
      <c r="I249" s="127"/>
    </row>
    <row r="250" spans="1:9" ht="55.2">
      <c r="A250" s="127" t="str">
        <f t="shared" si="9"/>
        <v>CheckerJ38</v>
      </c>
      <c r="B250" s="127" t="s">
        <v>1472</v>
      </c>
      <c r="C250" s="127" t="s">
        <v>1644</v>
      </c>
      <c r="D250" s="127" t="s">
        <v>1645</v>
      </c>
      <c r="E250" s="243" t="s">
        <v>1646</v>
      </c>
      <c r="F250" s="244" t="s">
        <v>1647</v>
      </c>
      <c r="G250" s="255" t="s">
        <v>1648</v>
      </c>
      <c r="H250" s="295" t="s">
        <v>1649</v>
      </c>
      <c r="I250" s="127" t="s">
        <v>19171</v>
      </c>
    </row>
    <row r="251" spans="1:9" ht="55.2">
      <c r="A251" s="127" t="str">
        <f t="shared" si="9"/>
        <v>CheckerJ39</v>
      </c>
      <c r="B251" s="127" t="s">
        <v>1472</v>
      </c>
      <c r="C251" s="127" t="s">
        <v>1650</v>
      </c>
      <c r="D251" s="127" t="s">
        <v>1651</v>
      </c>
      <c r="E251" s="243" t="s">
        <v>1652</v>
      </c>
      <c r="F251" s="244" t="s">
        <v>1653</v>
      </c>
      <c r="G251" s="255" t="s">
        <v>1654</v>
      </c>
      <c r="H251" s="295" t="s">
        <v>1655</v>
      </c>
      <c r="I251" s="127" t="s">
        <v>19172</v>
      </c>
    </row>
    <row r="252" spans="1:9">
      <c r="A252" s="127" t="str">
        <f t="shared" si="9"/>
        <v>CheckerJ37</v>
      </c>
      <c r="B252" s="127" t="s">
        <v>1472</v>
      </c>
      <c r="C252" s="127" t="s">
        <v>1656</v>
      </c>
      <c r="G252"/>
      <c r="H252" s="295"/>
    </row>
    <row r="253" spans="1:9">
      <c r="A253" s="127" t="str">
        <f t="shared" si="9"/>
        <v>CheckerJ38</v>
      </c>
      <c r="B253" s="127" t="s">
        <v>1472</v>
      </c>
      <c r="C253" s="127" t="s">
        <v>1644</v>
      </c>
      <c r="G253"/>
      <c r="H253" s="295"/>
    </row>
    <row r="254" spans="1:9" ht="41.4">
      <c r="A254" s="127" t="str">
        <f t="shared" si="9"/>
        <v>CheckerJ43</v>
      </c>
      <c r="B254" s="127" t="s">
        <v>1472</v>
      </c>
      <c r="C254" s="127" t="s">
        <v>1657</v>
      </c>
      <c r="D254" s="249" t="s">
        <v>1658</v>
      </c>
      <c r="E254" s="250" t="s">
        <v>1659</v>
      </c>
      <c r="F254" s="257" t="s">
        <v>1660</v>
      </c>
      <c r="G254" s="262" t="s">
        <v>1661</v>
      </c>
      <c r="H254" s="295" t="s">
        <v>1662</v>
      </c>
      <c r="I254" s="127" t="s">
        <v>19174</v>
      </c>
    </row>
    <row r="255" spans="1:9" ht="41.4">
      <c r="A255" s="127" t="str">
        <f t="shared" si="9"/>
        <v>CheckerJ44</v>
      </c>
      <c r="B255" s="127" t="s">
        <v>1472</v>
      </c>
      <c r="C255" s="127" t="s">
        <v>1663</v>
      </c>
      <c r="D255" s="249" t="s">
        <v>1664</v>
      </c>
      <c r="E255" s="250" t="s">
        <v>1665</v>
      </c>
      <c r="F255" s="257" t="s">
        <v>1666</v>
      </c>
      <c r="G255" s="262" t="s">
        <v>1667</v>
      </c>
      <c r="H255" s="295" t="s">
        <v>1668</v>
      </c>
      <c r="I255" s="127" t="s">
        <v>19173</v>
      </c>
    </row>
    <row r="256" spans="1:9" ht="80.400000000000006" customHeight="1">
      <c r="A256" s="127" t="str">
        <f t="shared" si="9"/>
        <v>CheckerJ52</v>
      </c>
      <c r="B256" s="127" t="s">
        <v>1472</v>
      </c>
      <c r="C256" s="127" t="s">
        <v>1709</v>
      </c>
      <c r="D256" s="249" t="s">
        <v>1670</v>
      </c>
      <c r="E256" s="250" t="s">
        <v>1671</v>
      </c>
      <c r="F256" s="257" t="s">
        <v>1672</v>
      </c>
      <c r="G256" s="255" t="s">
        <v>1673</v>
      </c>
      <c r="H256" s="295" t="s">
        <v>1674</v>
      </c>
      <c r="I256" s="127" t="s">
        <v>19175</v>
      </c>
    </row>
    <row r="257" spans="1:9" ht="80.400000000000006" customHeight="1">
      <c r="A257" s="127" t="str">
        <f t="shared" ref="A257" si="10">B257&amp;C257</f>
        <v>CheckerJ53</v>
      </c>
      <c r="B257" s="127" t="s">
        <v>1472</v>
      </c>
      <c r="C257" s="127" t="s">
        <v>1669</v>
      </c>
      <c r="D257" s="249" t="s">
        <v>1676</v>
      </c>
      <c r="E257" s="250" t="s">
        <v>1677</v>
      </c>
      <c r="F257" s="257" t="s">
        <v>1678</v>
      </c>
      <c r="G257" s="255" t="s">
        <v>1679</v>
      </c>
      <c r="H257" s="295" t="s">
        <v>1680</v>
      </c>
      <c r="I257" s="127" t="s">
        <v>19176</v>
      </c>
    </row>
    <row r="258" spans="1:9" ht="55.2">
      <c r="A258" s="127" t="str">
        <f t="shared" si="9"/>
        <v>CheckerJ49</v>
      </c>
      <c r="B258" s="127" t="s">
        <v>1472</v>
      </c>
      <c r="C258" s="127" t="s">
        <v>1698</v>
      </c>
      <c r="D258" s="249" t="s">
        <v>1682</v>
      </c>
      <c r="E258" s="250" t="s">
        <v>1683</v>
      </c>
      <c r="F258" s="257" t="s">
        <v>1684</v>
      </c>
      <c r="G258" s="280" t="s">
        <v>1685</v>
      </c>
      <c r="H258" s="295" t="s">
        <v>1686</v>
      </c>
      <c r="I258" s="127" t="s">
        <v>19177</v>
      </c>
    </row>
    <row r="259" spans="1:9" ht="55.2">
      <c r="A259" s="127" t="str">
        <f t="shared" si="9"/>
        <v>CheckerJ48</v>
      </c>
      <c r="B259" s="127" t="s">
        <v>1472</v>
      </c>
      <c r="C259" s="127" t="s">
        <v>1687</v>
      </c>
      <c r="D259" s="127" t="s">
        <v>1688</v>
      </c>
      <c r="E259" s="247" t="s">
        <v>1689</v>
      </c>
      <c r="F259" s="244" t="s">
        <v>1690</v>
      </c>
      <c r="G259" s="245" t="s">
        <v>1691</v>
      </c>
      <c r="H259" s="295" t="s">
        <v>1692</v>
      </c>
      <c r="I259" s="127" t="s">
        <v>19178</v>
      </c>
    </row>
    <row r="260" spans="1:9" ht="52.2">
      <c r="A260" s="127" t="str">
        <f>B260&amp;C260</f>
        <v>CheckerJ50</v>
      </c>
      <c r="B260" s="127" t="s">
        <v>1472</v>
      </c>
      <c r="C260" s="127" t="s">
        <v>1681</v>
      </c>
      <c r="D260" s="127" t="s">
        <v>1693</v>
      </c>
      <c r="E260" s="247" t="s">
        <v>1694</v>
      </c>
      <c r="F260" s="281" t="s">
        <v>1695</v>
      </c>
      <c r="G260" s="252" t="s">
        <v>1696</v>
      </c>
      <c r="H260" s="295" t="s">
        <v>1697</v>
      </c>
      <c r="I260" s="127" t="s">
        <v>19179</v>
      </c>
    </row>
    <row r="261" spans="1:9" ht="43.2">
      <c r="A261" s="127" t="str">
        <f t="shared" si="9"/>
        <v>CheckerJ54</v>
      </c>
      <c r="B261" s="127" t="s">
        <v>1472</v>
      </c>
      <c r="C261" s="127" t="s">
        <v>1675</v>
      </c>
      <c r="D261" s="249" t="s">
        <v>12675</v>
      </c>
      <c r="E261" s="250" t="s">
        <v>12676</v>
      </c>
      <c r="F261" s="257" t="s">
        <v>12677</v>
      </c>
      <c r="G261" s="280" t="s">
        <v>12678</v>
      </c>
      <c r="H261" s="295" t="s">
        <v>12679</v>
      </c>
      <c r="I261" s="127" t="s">
        <v>19180</v>
      </c>
    </row>
    <row r="262" spans="1:9" ht="43.2" hidden="1">
      <c r="A262" s="127" t="str">
        <f t="shared" si="9"/>
        <v>Checker</v>
      </c>
      <c r="B262" s="127" t="s">
        <v>1472</v>
      </c>
      <c r="D262" s="127" t="s">
        <v>1699</v>
      </c>
      <c r="E262" s="243" t="s">
        <v>1700</v>
      </c>
      <c r="F262" s="244" t="s">
        <v>1701</v>
      </c>
      <c r="G262" s="127" t="s">
        <v>1702</v>
      </c>
      <c r="H262" s="295" t="s">
        <v>1703</v>
      </c>
    </row>
    <row r="263" spans="1:9" ht="55.2" hidden="1">
      <c r="A263" s="127" t="str">
        <f t="shared" si="9"/>
        <v>Checker</v>
      </c>
      <c r="B263" s="127" t="s">
        <v>1472</v>
      </c>
      <c r="D263" s="127" t="s">
        <v>1704</v>
      </c>
      <c r="E263" s="243" t="s">
        <v>1705</v>
      </c>
      <c r="F263" s="244" t="s">
        <v>1706</v>
      </c>
      <c r="G263" s="127" t="s">
        <v>1707</v>
      </c>
      <c r="H263" s="295" t="s">
        <v>1708</v>
      </c>
    </row>
    <row r="264" spans="1:9" hidden="1">
      <c r="A264" s="127" t="str">
        <f t="shared" si="9"/>
        <v>CheckerJ52</v>
      </c>
      <c r="B264" s="127" t="s">
        <v>1472</v>
      </c>
      <c r="C264" s="127" t="s">
        <v>1709</v>
      </c>
      <c r="D264" s="189"/>
      <c r="E264" s="282"/>
      <c r="G264"/>
      <c r="H264" s="295"/>
    </row>
    <row r="265" spans="1:9" ht="41.4">
      <c r="A265" s="127" t="str">
        <f t="shared" si="9"/>
        <v>CheckerJ55</v>
      </c>
      <c r="B265" s="127" t="s">
        <v>1472</v>
      </c>
      <c r="C265" s="127" t="s">
        <v>12674</v>
      </c>
      <c r="D265" s="127" t="s">
        <v>12680</v>
      </c>
      <c r="E265" s="247" t="s">
        <v>12681</v>
      </c>
      <c r="F265" s="244" t="s">
        <v>12682</v>
      </c>
      <c r="G265" s="252" t="s">
        <v>12683</v>
      </c>
      <c r="H265" s="295" t="s">
        <v>12684</v>
      </c>
      <c r="I265" s="127" t="s">
        <v>19181</v>
      </c>
    </row>
    <row r="266" spans="1:9" ht="42.6" customHeight="1">
      <c r="A266" s="127" t="str">
        <f t="shared" si="9"/>
        <v>CheckerJ57</v>
      </c>
      <c r="B266" s="127" t="s">
        <v>1472</v>
      </c>
      <c r="C266" s="127" t="s">
        <v>12728</v>
      </c>
      <c r="D266" s="127" t="s">
        <v>12689</v>
      </c>
      <c r="E266" s="243" t="s">
        <v>12685</v>
      </c>
      <c r="F266" s="244" t="s">
        <v>12686</v>
      </c>
      <c r="G266" s="127" t="s">
        <v>12687</v>
      </c>
      <c r="H266" s="295" t="s">
        <v>12688</v>
      </c>
      <c r="I266" s="127" t="s">
        <v>19187</v>
      </c>
    </row>
    <row r="267" spans="1:9" ht="41.4">
      <c r="A267" s="127" t="str">
        <f t="shared" si="9"/>
        <v>CheckerJ58</v>
      </c>
      <c r="B267" s="127" t="s">
        <v>1472</v>
      </c>
      <c r="C267" s="127" t="s">
        <v>1710</v>
      </c>
      <c r="D267" s="127" t="s">
        <v>12690</v>
      </c>
      <c r="E267" s="243" t="s">
        <v>12691</v>
      </c>
      <c r="F267" s="244" t="s">
        <v>12692</v>
      </c>
      <c r="G267" s="127" t="s">
        <v>12693</v>
      </c>
      <c r="H267" s="295" t="s">
        <v>12694</v>
      </c>
      <c r="I267" s="127" t="s">
        <v>19188</v>
      </c>
    </row>
    <row r="268" spans="1:9" ht="60" customHeight="1">
      <c r="A268" s="127" t="str">
        <f t="shared" si="9"/>
        <v>Checker</v>
      </c>
      <c r="B268" s="127" t="s">
        <v>1472</v>
      </c>
      <c r="D268" s="127" t="s">
        <v>1711</v>
      </c>
      <c r="E268" s="283" t="s">
        <v>1712</v>
      </c>
      <c r="F268" s="244" t="s">
        <v>1713</v>
      </c>
      <c r="G268" s="127" t="s">
        <v>1714</v>
      </c>
      <c r="H268" s="295" t="s">
        <v>1715</v>
      </c>
      <c r="I268" s="127" t="s">
        <v>19186</v>
      </c>
    </row>
    <row r="269" spans="1:9" ht="34.799999999999997">
      <c r="A269" s="127" t="str">
        <f t="shared" si="9"/>
        <v>CheckerJ60</v>
      </c>
      <c r="B269" s="127" t="s">
        <v>1472</v>
      </c>
      <c r="C269" s="127" t="s">
        <v>12729</v>
      </c>
      <c r="D269" s="127" t="s">
        <v>1717</v>
      </c>
      <c r="E269" s="247" t="s">
        <v>1718</v>
      </c>
      <c r="F269" s="244" t="s">
        <v>1719</v>
      </c>
      <c r="G269" s="252" t="s">
        <v>1720</v>
      </c>
      <c r="H269" s="295" t="s">
        <v>1721</v>
      </c>
      <c r="I269" s="127" t="s">
        <v>19190</v>
      </c>
    </row>
    <row r="270" spans="1:9" hidden="1">
      <c r="A270" s="127" t="str">
        <f t="shared" si="9"/>
        <v>CheckerJ58</v>
      </c>
      <c r="B270" s="127" t="s">
        <v>1472</v>
      </c>
      <c r="C270" s="127" t="s">
        <v>1710</v>
      </c>
      <c r="G270"/>
      <c r="H270" s="295"/>
      <c r="I270" s="189" t="s">
        <v>19189</v>
      </c>
    </row>
    <row r="271" spans="1:9" hidden="1">
      <c r="A271" s="127" t="str">
        <f t="shared" si="9"/>
        <v>CheckerJ59</v>
      </c>
      <c r="B271" s="127" t="s">
        <v>1472</v>
      </c>
      <c r="C271" s="127" t="s">
        <v>1716</v>
      </c>
      <c r="G271"/>
      <c r="H271" s="295"/>
    </row>
    <row r="272" spans="1:9" ht="41.4">
      <c r="A272" s="127" t="str">
        <f t="shared" si="9"/>
        <v>CheckerJ61</v>
      </c>
      <c r="B272" s="127" t="s">
        <v>1472</v>
      </c>
      <c r="C272" s="127" t="s">
        <v>1727</v>
      </c>
      <c r="D272" s="127" t="s">
        <v>1722</v>
      </c>
      <c r="E272" s="247" t="s">
        <v>1723</v>
      </c>
      <c r="F272" s="244" t="s">
        <v>1724</v>
      </c>
      <c r="G272" s="252" t="s">
        <v>1725</v>
      </c>
      <c r="H272" s="295" t="s">
        <v>1726</v>
      </c>
      <c r="I272" s="127" t="s">
        <v>19191</v>
      </c>
    </row>
    <row r="273" spans="1:9">
      <c r="A273" s="127" t="str">
        <f t="shared" si="9"/>
        <v>Checker</v>
      </c>
      <c r="B273" s="127" t="s">
        <v>1472</v>
      </c>
      <c r="D273" s="127" t="s">
        <v>1728</v>
      </c>
      <c r="E273" s="243" t="s">
        <v>1729</v>
      </c>
      <c r="F273" s="284" t="s">
        <v>1730</v>
      </c>
      <c r="G273" s="127" t="s">
        <v>1731</v>
      </c>
      <c r="H273" s="295" t="s">
        <v>1732</v>
      </c>
    </row>
    <row r="274" spans="1:9">
      <c r="A274" s="127" t="str">
        <f t="shared" si="9"/>
        <v>Checker</v>
      </c>
      <c r="B274" s="127" t="s">
        <v>1472</v>
      </c>
      <c r="D274" s="127" t="s">
        <v>1728</v>
      </c>
      <c r="E274" s="243" t="s">
        <v>1729</v>
      </c>
      <c r="F274" s="284" t="s">
        <v>1730</v>
      </c>
      <c r="G274" s="127" t="s">
        <v>1731</v>
      </c>
      <c r="H274" s="295" t="s">
        <v>1732</v>
      </c>
    </row>
    <row r="275" spans="1:9">
      <c r="A275" s="127" t="str">
        <f t="shared" si="9"/>
        <v>Checker</v>
      </c>
      <c r="B275" s="127" t="s">
        <v>1472</v>
      </c>
      <c r="F275" s="284"/>
      <c r="G275"/>
      <c r="H275" s="295"/>
    </row>
    <row r="276" spans="1:9">
      <c r="A276" s="127" t="str">
        <f t="shared" si="9"/>
        <v>Checker</v>
      </c>
      <c r="B276" s="127" t="s">
        <v>1472</v>
      </c>
      <c r="F276" s="284"/>
      <c r="G276"/>
      <c r="H276" s="295"/>
    </row>
    <row r="277" spans="1:9" ht="61.05" customHeight="1">
      <c r="A277" s="127" t="str">
        <f t="shared" ref="A277:A282" si="11">B277&amp;C277</f>
        <v>CheckerL57</v>
      </c>
      <c r="B277" s="127" t="s">
        <v>1472</v>
      </c>
      <c r="C277" s="127" t="s">
        <v>1733</v>
      </c>
      <c r="D277" s="127" t="s">
        <v>1734</v>
      </c>
      <c r="E277" s="243" t="s">
        <v>1729</v>
      </c>
      <c r="F277" s="285" t="s">
        <v>1730</v>
      </c>
      <c r="G277" s="127" t="s">
        <v>1735</v>
      </c>
      <c r="H277" s="295" t="s">
        <v>1736</v>
      </c>
      <c r="I277" s="127" t="s">
        <v>19192</v>
      </c>
    </row>
    <row r="278" spans="1:9" ht="41.4">
      <c r="A278" s="127" t="str">
        <f t="shared" si="11"/>
        <v>Product ListA1</v>
      </c>
      <c r="B278" s="127" t="s">
        <v>58</v>
      </c>
      <c r="C278" s="127" t="s">
        <v>381</v>
      </c>
      <c r="D278" s="145" t="s">
        <v>1737</v>
      </c>
      <c r="E278" s="286" t="s">
        <v>1738</v>
      </c>
      <c r="F278" s="287" t="s">
        <v>1739</v>
      </c>
      <c r="G278" s="288" t="s">
        <v>1740</v>
      </c>
      <c r="H278" s="295" t="s">
        <v>1741</v>
      </c>
      <c r="I278" s="312" t="s">
        <v>19200</v>
      </c>
    </row>
    <row r="279" spans="1:9">
      <c r="A279" s="127" t="str">
        <f t="shared" si="11"/>
        <v>Product ListB5</v>
      </c>
      <c r="B279" s="127" t="s">
        <v>58</v>
      </c>
      <c r="C279" s="127" t="s">
        <v>791</v>
      </c>
      <c r="D279" s="145" t="s">
        <v>1742</v>
      </c>
      <c r="E279" s="286" t="s">
        <v>1743</v>
      </c>
      <c r="F279" s="244" t="s">
        <v>1744</v>
      </c>
      <c r="G279" s="145" t="s">
        <v>1745</v>
      </c>
      <c r="H279" s="295" t="s">
        <v>1746</v>
      </c>
      <c r="I279" s="313" t="s">
        <v>19193</v>
      </c>
    </row>
    <row r="280" spans="1:9">
      <c r="A280" s="127" t="str">
        <f t="shared" si="11"/>
        <v>Product ListC5</v>
      </c>
      <c r="B280" s="127" t="s">
        <v>58</v>
      </c>
      <c r="C280" s="127" t="s">
        <v>906</v>
      </c>
      <c r="D280" s="145" t="s">
        <v>1747</v>
      </c>
      <c r="E280" s="286" t="s">
        <v>1748</v>
      </c>
      <c r="F280" s="244" t="s">
        <v>1749</v>
      </c>
      <c r="G280" s="145" t="s">
        <v>1750</v>
      </c>
      <c r="H280" s="295" t="s">
        <v>1751</v>
      </c>
      <c r="I280" s="313" t="s">
        <v>19194</v>
      </c>
    </row>
    <row r="281" spans="1:9">
      <c r="A281" s="127" t="str">
        <f t="shared" si="11"/>
        <v>Product ListD5</v>
      </c>
      <c r="B281" s="127" t="s">
        <v>58</v>
      </c>
      <c r="C281" s="127" t="s">
        <v>1752</v>
      </c>
      <c r="D281" s="145" t="s">
        <v>1247</v>
      </c>
      <c r="E281" s="286" t="s">
        <v>1494</v>
      </c>
      <c r="F281" s="244" t="s">
        <v>1249</v>
      </c>
      <c r="G281" s="145" t="s">
        <v>1250</v>
      </c>
      <c r="H281" s="295" t="s">
        <v>1251</v>
      </c>
      <c r="I281" s="313" t="s">
        <v>19104</v>
      </c>
    </row>
    <row r="282" spans="1:9">
      <c r="A282" s="127" t="str">
        <f t="shared" si="11"/>
        <v>GeneralCpy</v>
      </c>
      <c r="B282" s="127" t="s">
        <v>1753</v>
      </c>
      <c r="C282" s="127" t="s">
        <v>1754</v>
      </c>
      <c r="D282" s="127" t="s">
        <v>12828</v>
      </c>
      <c r="E282" s="243" t="s">
        <v>19182</v>
      </c>
      <c r="F282" s="244" t="s">
        <v>19183</v>
      </c>
      <c r="G282" s="127" t="s">
        <v>19184</v>
      </c>
      <c r="H282" s="295" t="s">
        <v>19185</v>
      </c>
      <c r="I282" s="127" t="s">
        <v>12828</v>
      </c>
    </row>
    <row r="283" spans="1:9">
      <c r="A283" s="127" t="s">
        <v>1755</v>
      </c>
      <c r="B283" s="127" t="s">
        <v>1753</v>
      </c>
      <c r="G283"/>
      <c r="H283" s="295"/>
    </row>
    <row r="284" spans="1:9">
      <c r="G284"/>
    </row>
    <row r="285" spans="1:9" ht="82.8">
      <c r="A285" s="127" t="s">
        <v>1247</v>
      </c>
      <c r="D285" s="127" t="s">
        <v>1756</v>
      </c>
      <c r="E285" s="243" t="s">
        <v>1757</v>
      </c>
      <c r="F285" s="244" t="s">
        <v>1758</v>
      </c>
      <c r="G285" s="127" t="s">
        <v>1759</v>
      </c>
      <c r="H285" s="144" t="s">
        <v>1760</v>
      </c>
    </row>
    <row r="286" spans="1:9">
      <c r="A286" s="127" t="s">
        <v>1247</v>
      </c>
      <c r="D286" s="127" t="s">
        <v>1761</v>
      </c>
      <c r="E286" s="243" t="s">
        <v>1762</v>
      </c>
      <c r="F286" s="244" t="s">
        <v>1763</v>
      </c>
      <c r="G286" s="128" t="s">
        <v>1764</v>
      </c>
      <c r="H286" s="295" t="s">
        <v>1765</v>
      </c>
    </row>
    <row r="287" spans="1:9">
      <c r="A287" s="127" t="s">
        <v>1247</v>
      </c>
      <c r="D287" s="127" t="s">
        <v>1766</v>
      </c>
      <c r="E287" s="243" t="s">
        <v>1767</v>
      </c>
      <c r="F287" s="244" t="s">
        <v>1768</v>
      </c>
      <c r="G287" s="128" t="s">
        <v>1769</v>
      </c>
      <c r="H287" s="295" t="s">
        <v>1770</v>
      </c>
    </row>
    <row r="288" spans="1:9" ht="69">
      <c r="A288" s="127" t="s">
        <v>1247</v>
      </c>
      <c r="D288" s="127" t="s">
        <v>1771</v>
      </c>
      <c r="E288" s="243" t="s">
        <v>1772</v>
      </c>
      <c r="F288" s="244" t="s">
        <v>1773</v>
      </c>
      <c r="G288" s="128" t="s">
        <v>1774</v>
      </c>
      <c r="H288" s="295" t="s">
        <v>1775</v>
      </c>
    </row>
    <row r="289" spans="1:8">
      <c r="A289" s="127" t="s">
        <v>1247</v>
      </c>
      <c r="D289" s="127" t="s">
        <v>1776</v>
      </c>
      <c r="E289" s="243" t="s">
        <v>1777</v>
      </c>
      <c r="F289" s="244" t="s">
        <v>1778</v>
      </c>
      <c r="G289" s="128" t="s">
        <v>1779</v>
      </c>
      <c r="H289" s="295" t="s">
        <v>1780</v>
      </c>
    </row>
    <row r="290" spans="1:8" ht="27.6">
      <c r="A290" s="127" t="s">
        <v>1247</v>
      </c>
      <c r="D290" s="127" t="s">
        <v>1781</v>
      </c>
      <c r="E290" s="243" t="s">
        <v>1782</v>
      </c>
      <c r="F290" s="244" t="s">
        <v>1783</v>
      </c>
      <c r="G290" s="128" t="s">
        <v>1784</v>
      </c>
      <c r="H290" s="295" t="s">
        <v>1785</v>
      </c>
    </row>
    <row r="291" spans="1:8" ht="55.2">
      <c r="A291" s="127" t="s">
        <v>1247</v>
      </c>
      <c r="D291" s="127" t="s">
        <v>1786</v>
      </c>
      <c r="E291" s="243" t="s">
        <v>1787</v>
      </c>
      <c r="F291" s="244" t="s">
        <v>1788</v>
      </c>
      <c r="G291" s="128" t="s">
        <v>1789</v>
      </c>
      <c r="H291" s="295" t="s">
        <v>1790</v>
      </c>
    </row>
  </sheetData>
  <autoFilter ref="A1:I283"/>
  <customSheetViews>
    <customSheetView guid="{4BDF1A28-30D5-449D-B20E-D6C97EF9FAE1}" showAutoFilter="1">
      <selection activeCell="C174" sqref="C174"/>
      <pageMargins left="0" right="0" top="0" bottom="0" header="0" footer="0"/>
      <pageSetup paperSize="9" orientation="portrait"/>
      <autoFilter ref="B1:N1"/>
    </customSheetView>
    <customSheetView guid="{C59130F4-2E03-5E48-94CE-6E4A0484DB9E}" showAutoFilter="1">
      <selection activeCell="E4" sqref="E4"/>
      <pageMargins left="0" right="0" top="0" bottom="0" header="0" footer="0"/>
      <pageSetup paperSize="9" orientation="portrait"/>
      <headerFooter alignWithMargins="0"/>
      <autoFilter ref="B1:N1"/>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a54701f6-876b-4337-a24e-543e1bd311e6"/>
    <ds:schemaRef ds:uri="1b346dad-8a15-4ce7-a19a-07d981b0c5e2"/>
    <ds:schemaRef ds:uri="http://www.w3.org/XML/1998/namespace"/>
    <ds:schemaRef ds:uri="http://purl.org/dc/dcmitype/"/>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jenez</cp:lastModifiedBy>
  <cp:revision/>
  <dcterms:created xsi:type="dcterms:W3CDTF">2010-06-21T21:00:23Z</dcterms:created>
  <dcterms:modified xsi:type="dcterms:W3CDTF">2024-06-18T20:15:49Z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