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Sales\Restricted Substance Compliance\Conflict Minerals\2025\"/>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8800" windowHeight="1117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J9" i="5" s="1"/>
  <c r="V10" i="5"/>
  <c r="V11" i="5"/>
  <c r="V12" i="5"/>
  <c r="V13" i="5"/>
  <c r="V14" i="5"/>
  <c r="V15" i="5"/>
  <c r="J15" i="5" s="1"/>
  <c r="V16" i="5"/>
  <c r="V17" i="5"/>
  <c r="V18" i="5"/>
  <c r="V19" i="5"/>
  <c r="V20" i="5"/>
  <c r="V21" i="5"/>
  <c r="I21" i="5" s="1"/>
  <c r="V22" i="5"/>
  <c r="V23" i="5"/>
  <c r="V24" i="5"/>
  <c r="V25" i="5"/>
  <c r="V26" i="5"/>
  <c r="V27" i="5"/>
  <c r="I27" i="5" s="1"/>
  <c r="V28" i="5"/>
  <c r="V29" i="5"/>
  <c r="V30" i="5"/>
  <c r="R30" i="5" s="1"/>
  <c r="V31" i="5"/>
  <c r="V32" i="5"/>
  <c r="V33" i="5"/>
  <c r="R33" i="5" s="1"/>
  <c r="V34" i="5"/>
  <c r="V35" i="5"/>
  <c r="V36" i="5"/>
  <c r="V37" i="5"/>
  <c r="V38" i="5"/>
  <c r="V39" i="5"/>
  <c r="J39" i="5" s="1"/>
  <c r="V40" i="5"/>
  <c r="V41" i="5"/>
  <c r="V42" i="5"/>
  <c r="V43" i="5"/>
  <c r="V44" i="5"/>
  <c r="V45" i="5"/>
  <c r="V46" i="5"/>
  <c r="V47" i="5"/>
  <c r="V48" i="5"/>
  <c r="V49" i="5"/>
  <c r="V50" i="5"/>
  <c r="V51" i="5"/>
  <c r="R51" i="5" s="1"/>
  <c r="V52" i="5"/>
  <c r="V53" i="5"/>
  <c r="V54" i="5"/>
  <c r="V55" i="5"/>
  <c r="V56" i="5"/>
  <c r="V57" i="5"/>
  <c r="R57" i="5" s="1"/>
  <c r="V58" i="5"/>
  <c r="V59" i="5"/>
  <c r="V60" i="5"/>
  <c r="V61" i="5"/>
  <c r="V62" i="5"/>
  <c r="V63" i="5"/>
  <c r="V64" i="5"/>
  <c r="V65" i="5"/>
  <c r="V66" i="5"/>
  <c r="V67" i="5"/>
  <c r="V68" i="5"/>
  <c r="V69" i="5"/>
  <c r="R69" i="5" s="1"/>
  <c r="V70" i="5"/>
  <c r="V71" i="5"/>
  <c r="V72" i="5"/>
  <c r="V73" i="5"/>
  <c r="V74" i="5"/>
  <c r="V75" i="5"/>
  <c r="I75" i="5" s="1"/>
  <c r="V76" i="5"/>
  <c r="V77" i="5"/>
  <c r="V78" i="5"/>
  <c r="V79" i="5"/>
  <c r="V80" i="5"/>
  <c r="V81" i="5"/>
  <c r="V82" i="5"/>
  <c r="V83" i="5"/>
  <c r="V84" i="5"/>
  <c r="V85" i="5"/>
  <c r="V86" i="5"/>
  <c r="V87" i="5"/>
  <c r="R87" i="5" s="1"/>
  <c r="V88" i="5"/>
  <c r="V89" i="5"/>
  <c r="V90" i="5"/>
  <c r="V91" i="5"/>
  <c r="V92" i="5"/>
  <c r="V93" i="5"/>
  <c r="I93" i="5" s="1"/>
  <c r="V94" i="5"/>
  <c r="V95" i="5"/>
  <c r="V96" i="5"/>
  <c r="V97" i="5"/>
  <c r="V98" i="5"/>
  <c r="V99" i="5"/>
  <c r="I99" i="5" s="1"/>
  <c r="V100" i="5"/>
  <c r="V101" i="5"/>
  <c r="V102" i="5"/>
  <c r="V103" i="5"/>
  <c r="V104" i="5"/>
  <c r="V105" i="5"/>
  <c r="R105" i="5" s="1"/>
  <c r="V106" i="5"/>
  <c r="V107" i="5"/>
  <c r="V108" i="5"/>
  <c r="V109" i="5"/>
  <c r="V110" i="5"/>
  <c r="V111" i="5"/>
  <c r="V112" i="5"/>
  <c r="V113" i="5"/>
  <c r="V114" i="5"/>
  <c r="V115" i="5"/>
  <c r="V116" i="5"/>
  <c r="V117" i="5"/>
  <c r="J117" i="5" s="1"/>
  <c r="V118" i="5"/>
  <c r="V119" i="5"/>
  <c r="V120" i="5"/>
  <c r="V121" i="5"/>
  <c r="V122" i="5"/>
  <c r="V123" i="5"/>
  <c r="J123" i="5" s="1"/>
  <c r="V124" i="5"/>
  <c r="V125" i="5"/>
  <c r="V126" i="5"/>
  <c r="V127" i="5"/>
  <c r="V128" i="5"/>
  <c r="V129" i="5"/>
  <c r="R129" i="5" s="1"/>
  <c r="V130" i="5"/>
  <c r="V131" i="5"/>
  <c r="R131" i="5" s="1"/>
  <c r="V132" i="5"/>
  <c r="V133" i="5"/>
  <c r="V134" i="5"/>
  <c r="V135" i="5"/>
  <c r="J135" i="5" s="1"/>
  <c r="V136" i="5"/>
  <c r="V137" i="5"/>
  <c r="V138" i="5"/>
  <c r="V139" i="5"/>
  <c r="V140" i="5"/>
  <c r="V141" i="5"/>
  <c r="I141" i="5" s="1"/>
  <c r="V142" i="5"/>
  <c r="V143" i="5"/>
  <c r="V144" i="5"/>
  <c r="V145" i="5"/>
  <c r="V146" i="5"/>
  <c r="V147" i="5"/>
  <c r="I147" i="5" s="1"/>
  <c r="V148" i="5"/>
  <c r="V149" i="5"/>
  <c r="V150" i="5"/>
  <c r="V151" i="5"/>
  <c r="V152" i="5"/>
  <c r="J152" i="5" s="1"/>
  <c r="V153" i="5"/>
  <c r="J153" i="5" s="1"/>
  <c r="V154" i="5"/>
  <c r="V155" i="5"/>
  <c r="V156" i="5"/>
  <c r="V157" i="5"/>
  <c r="V158" i="5"/>
  <c r="V159" i="5"/>
  <c r="R159" i="5" s="1"/>
  <c r="V160" i="5"/>
  <c r="V161" i="5"/>
  <c r="V162" i="5"/>
  <c r="V163" i="5"/>
  <c r="V164" i="5"/>
  <c r="V165" i="5"/>
  <c r="R165" i="5" s="1"/>
  <c r="V166" i="5"/>
  <c r="V167" i="5"/>
  <c r="V168" i="5"/>
  <c r="V169" i="5"/>
  <c r="V170" i="5"/>
  <c r="V171" i="5"/>
  <c r="V172" i="5"/>
  <c r="V173" i="5"/>
  <c r="V174" i="5"/>
  <c r="V175" i="5"/>
  <c r="V176" i="5"/>
  <c r="V177" i="5"/>
  <c r="J177" i="5" s="1"/>
  <c r="V178" i="5"/>
  <c r="V179" i="5"/>
  <c r="V180" i="5"/>
  <c r="V181" i="5"/>
  <c r="V182" i="5"/>
  <c r="V183" i="5"/>
  <c r="R183" i="5" s="1"/>
  <c r="V184" i="5"/>
  <c r="V185" i="5"/>
  <c r="V186" i="5"/>
  <c r="V187" i="5"/>
  <c r="V188" i="5"/>
  <c r="V189" i="5"/>
  <c r="J189" i="5" s="1"/>
  <c r="V190" i="5"/>
  <c r="V191" i="5"/>
  <c r="V192" i="5"/>
  <c r="V193" i="5"/>
  <c r="V194" i="5"/>
  <c r="V195" i="5"/>
  <c r="R195" i="5" s="1"/>
  <c r="V196" i="5"/>
  <c r="V197" i="5"/>
  <c r="V198" i="5"/>
  <c r="V199" i="5"/>
  <c r="V200" i="5"/>
  <c r="V201" i="5"/>
  <c r="J201" i="5" s="1"/>
  <c r="V202" i="5"/>
  <c r="V203" i="5"/>
  <c r="V204" i="5"/>
  <c r="V205" i="5"/>
  <c r="V206" i="5"/>
  <c r="V207" i="5"/>
  <c r="I207" i="5" s="1"/>
  <c r="V208" i="5"/>
  <c r="V209" i="5"/>
  <c r="V210" i="5"/>
  <c r="V211" i="5"/>
  <c r="V212" i="5"/>
  <c r="V213" i="5"/>
  <c r="R213" i="5" s="1"/>
  <c r="V214" i="5"/>
  <c r="V215" i="5"/>
  <c r="V216" i="5"/>
  <c r="V217" i="5"/>
  <c r="V218" i="5"/>
  <c r="V219" i="5"/>
  <c r="V220" i="5"/>
  <c r="V221" i="5"/>
  <c r="V222" i="5"/>
  <c r="J222" i="5" s="1"/>
  <c r="V223" i="5"/>
  <c r="V224" i="5"/>
  <c r="E224" i="5"/>
  <c r="X224" i="5" s="1"/>
  <c r="V225" i="5"/>
  <c r="E225" i="5"/>
  <c r="V226" i="5"/>
  <c r="E226" i="5"/>
  <c r="V227" i="5"/>
  <c r="E227" i="5"/>
  <c r="X227" i="5" s="1"/>
  <c r="V228" i="5"/>
  <c r="E228" i="5"/>
  <c r="V229" i="5"/>
  <c r="E229" i="5"/>
  <c r="X229" i="5" s="1"/>
  <c r="V230" i="5"/>
  <c r="E230" i="5"/>
  <c r="X230" i="5" s="1"/>
  <c r="V231" i="5"/>
  <c r="E231" i="5"/>
  <c r="X231" i="5" s="1"/>
  <c r="V232" i="5"/>
  <c r="E232" i="5"/>
  <c r="V233" i="5"/>
  <c r="E233" i="5"/>
  <c r="X233" i="5" s="1"/>
  <c r="V234" i="5"/>
  <c r="E234" i="5"/>
  <c r="V235" i="5"/>
  <c r="E235" i="5"/>
  <c r="V236" i="5"/>
  <c r="E236" i="5"/>
  <c r="X236" i="5" s="1"/>
  <c r="V237" i="5"/>
  <c r="E237" i="5"/>
  <c r="V238" i="5"/>
  <c r="E238" i="5"/>
  <c r="V239" i="5"/>
  <c r="E239" i="5"/>
  <c r="X239" i="5" s="1"/>
  <c r="V240" i="5"/>
  <c r="E240" i="5"/>
  <c r="V241" i="5"/>
  <c r="E241" i="5"/>
  <c r="V242" i="5"/>
  <c r="E242" i="5"/>
  <c r="X242" i="5" s="1"/>
  <c r="V243" i="5"/>
  <c r="E243" i="5"/>
  <c r="V244" i="5"/>
  <c r="E244" i="5"/>
  <c r="V245" i="5"/>
  <c r="E245" i="5"/>
  <c r="X245" i="5" s="1"/>
  <c r="V246" i="5"/>
  <c r="E246" i="5"/>
  <c r="V247" i="5"/>
  <c r="E247" i="5"/>
  <c r="V248" i="5"/>
  <c r="E248" i="5"/>
  <c r="X248" i="5" s="1"/>
  <c r="V249" i="5"/>
  <c r="E249" i="5"/>
  <c r="V250" i="5"/>
  <c r="E250" i="5"/>
  <c r="V251" i="5"/>
  <c r="E251" i="5"/>
  <c r="X251" i="5" s="1"/>
  <c r="V252" i="5"/>
  <c r="E252" i="5"/>
  <c r="V253" i="5"/>
  <c r="E253" i="5"/>
  <c r="V254" i="5"/>
  <c r="E254" i="5"/>
  <c r="X254" i="5" s="1"/>
  <c r="V255" i="5"/>
  <c r="E255" i="5"/>
  <c r="V256" i="5"/>
  <c r="E256" i="5"/>
  <c r="V257" i="5"/>
  <c r="E257" i="5"/>
  <c r="X257" i="5" s="1"/>
  <c r="V258" i="5"/>
  <c r="E258" i="5"/>
  <c r="V259" i="5"/>
  <c r="E259" i="5"/>
  <c r="V260" i="5"/>
  <c r="E260" i="5"/>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V271" i="5"/>
  <c r="E271" i="5"/>
  <c r="X271" i="5" s="1"/>
  <c r="V272" i="5"/>
  <c r="E272" i="5"/>
  <c r="X272" i="5" s="1"/>
  <c r="V273" i="5"/>
  <c r="E273" i="5"/>
  <c r="X273" i="5" s="1"/>
  <c r="V274" i="5"/>
  <c r="E274" i="5"/>
  <c r="V275" i="5"/>
  <c r="E275" i="5"/>
  <c r="X275" i="5" s="1"/>
  <c r="V276" i="5"/>
  <c r="E276" i="5"/>
  <c r="V277" i="5"/>
  <c r="E277" i="5"/>
  <c r="V278" i="5"/>
  <c r="E278" i="5"/>
  <c r="X278" i="5" s="1"/>
  <c r="V279" i="5"/>
  <c r="E279" i="5"/>
  <c r="V280" i="5"/>
  <c r="E280" i="5"/>
  <c r="V281" i="5"/>
  <c r="E281" i="5"/>
  <c r="X281" i="5" s="1"/>
  <c r="V282" i="5"/>
  <c r="E282" i="5"/>
  <c r="V283" i="5"/>
  <c r="E283" i="5"/>
  <c r="V284" i="5"/>
  <c r="E284" i="5"/>
  <c r="X284" i="5" s="1"/>
  <c r="V285" i="5"/>
  <c r="E285" i="5"/>
  <c r="V286" i="5"/>
  <c r="E286" i="5"/>
  <c r="V287" i="5"/>
  <c r="E287" i="5"/>
  <c r="X287" i="5" s="1"/>
  <c r="V288" i="5"/>
  <c r="E288" i="5"/>
  <c r="V289" i="5"/>
  <c r="E289" i="5"/>
  <c r="X289" i="5" s="1"/>
  <c r="V290" i="5"/>
  <c r="E290" i="5"/>
  <c r="X290" i="5" s="1"/>
  <c r="V291" i="5"/>
  <c r="E291" i="5"/>
  <c r="X291" i="5" s="1"/>
  <c r="V292" i="5"/>
  <c r="E292" i="5"/>
  <c r="V293" i="5"/>
  <c r="E293" i="5"/>
  <c r="X293" i="5" s="1"/>
  <c r="V294" i="5"/>
  <c r="E294" i="5"/>
  <c r="V295" i="5"/>
  <c r="E295" i="5"/>
  <c r="V296" i="5"/>
  <c r="E296" i="5"/>
  <c r="X296" i="5" s="1"/>
  <c r="V297" i="5"/>
  <c r="E297" i="5"/>
  <c r="V298" i="5"/>
  <c r="E298" i="5"/>
  <c r="V299" i="5"/>
  <c r="E299" i="5"/>
  <c r="X299" i="5" s="1"/>
  <c r="V300" i="5"/>
  <c r="E300" i="5"/>
  <c r="V301" i="5"/>
  <c r="E301" i="5"/>
  <c r="V302" i="5"/>
  <c r="E302" i="5"/>
  <c r="X302" i="5" s="1"/>
  <c r="V303" i="5"/>
  <c r="E303" i="5"/>
  <c r="V304" i="5"/>
  <c r="E304" i="5"/>
  <c r="V305" i="5"/>
  <c r="E305" i="5"/>
  <c r="X305" i="5" s="1"/>
  <c r="V306" i="5"/>
  <c r="E306" i="5"/>
  <c r="V307" i="5"/>
  <c r="E307" i="5"/>
  <c r="V308" i="5"/>
  <c r="E308" i="5"/>
  <c r="X308" i="5" s="1"/>
  <c r="V309" i="5"/>
  <c r="E309" i="5"/>
  <c r="V310" i="5"/>
  <c r="E310" i="5"/>
  <c r="V311" i="5"/>
  <c r="E311" i="5"/>
  <c r="X311" i="5" s="1"/>
  <c r="V312" i="5"/>
  <c r="E312" i="5"/>
  <c r="V313" i="5"/>
  <c r="E313" i="5"/>
  <c r="V314" i="5"/>
  <c r="E314" i="5"/>
  <c r="X314" i="5" s="1"/>
  <c r="V315" i="5"/>
  <c r="E315" i="5"/>
  <c r="V316" i="5"/>
  <c r="E316" i="5"/>
  <c r="V317" i="5"/>
  <c r="E317" i="5"/>
  <c r="X317" i="5" s="1"/>
  <c r="V318" i="5"/>
  <c r="E318" i="5"/>
  <c r="V319" i="5"/>
  <c r="E319" i="5"/>
  <c r="V320" i="5"/>
  <c r="E320" i="5"/>
  <c r="X320" i="5" s="1"/>
  <c r="V321" i="5"/>
  <c r="E321" i="5"/>
  <c r="V322" i="5"/>
  <c r="E322" i="5"/>
  <c r="V323" i="5"/>
  <c r="E323" i="5"/>
  <c r="X323" i="5" s="1"/>
  <c r="V324" i="5"/>
  <c r="E324" i="5"/>
  <c r="V325" i="5"/>
  <c r="E325" i="5"/>
  <c r="V326" i="5"/>
  <c r="E326" i="5"/>
  <c r="X326" i="5" s="1"/>
  <c r="V327" i="5"/>
  <c r="E327" i="5"/>
  <c r="V328" i="5"/>
  <c r="E328" i="5"/>
  <c r="V329" i="5"/>
  <c r="E329" i="5"/>
  <c r="X329" i="5" s="1"/>
  <c r="V330" i="5"/>
  <c r="E330" i="5"/>
  <c r="V331" i="5"/>
  <c r="E331" i="5"/>
  <c r="V332" i="5"/>
  <c r="E332" i="5"/>
  <c r="X332" i="5" s="1"/>
  <c r="V333" i="5"/>
  <c r="E333" i="5"/>
  <c r="V334" i="5"/>
  <c r="E334" i="5"/>
  <c r="V335" i="5"/>
  <c r="E335" i="5"/>
  <c r="X335" i="5" s="1"/>
  <c r="V336" i="5"/>
  <c r="E336" i="5"/>
  <c r="V337" i="5"/>
  <c r="E337" i="5"/>
  <c r="V338" i="5"/>
  <c r="E338" i="5"/>
  <c r="X338" i="5" s="1"/>
  <c r="V339" i="5"/>
  <c r="E339" i="5"/>
  <c r="V340" i="5"/>
  <c r="E340" i="5"/>
  <c r="V341" i="5"/>
  <c r="E341" i="5"/>
  <c r="X341" i="5" s="1"/>
  <c r="V342" i="5"/>
  <c r="E342" i="5"/>
  <c r="V343" i="5"/>
  <c r="E343" i="5"/>
  <c r="V344" i="5"/>
  <c r="E344" i="5"/>
  <c r="X344" i="5" s="1"/>
  <c r="V345" i="5"/>
  <c r="E345" i="5"/>
  <c r="V346" i="5"/>
  <c r="E346" i="5"/>
  <c r="V347" i="5"/>
  <c r="E347" i="5"/>
  <c r="X347" i="5" s="1"/>
  <c r="V348" i="5"/>
  <c r="E348" i="5"/>
  <c r="V349" i="5"/>
  <c r="E349" i="5"/>
  <c r="V350" i="5"/>
  <c r="E350" i="5"/>
  <c r="X350" i="5" s="1"/>
  <c r="V351" i="5"/>
  <c r="E351" i="5"/>
  <c r="V352" i="5"/>
  <c r="E352" i="5"/>
  <c r="V353" i="5"/>
  <c r="E353" i="5"/>
  <c r="X353" i="5" s="1"/>
  <c r="V354" i="5"/>
  <c r="E354" i="5"/>
  <c r="V355" i="5"/>
  <c r="E355" i="5"/>
  <c r="V356" i="5"/>
  <c r="E356" i="5"/>
  <c r="X356" i="5" s="1"/>
  <c r="V357" i="5"/>
  <c r="E357" i="5"/>
  <c r="V358" i="5"/>
  <c r="E358" i="5"/>
  <c r="V359" i="5"/>
  <c r="E359" i="5"/>
  <c r="X359" i="5" s="1"/>
  <c r="V360" i="5"/>
  <c r="E360" i="5"/>
  <c r="V361" i="5"/>
  <c r="E361" i="5"/>
  <c r="V362" i="5"/>
  <c r="E362" i="5"/>
  <c r="X362" i="5" s="1"/>
  <c r="V363" i="5"/>
  <c r="E363" i="5"/>
  <c r="V364" i="5"/>
  <c r="E364" i="5"/>
  <c r="V365" i="5"/>
  <c r="E365" i="5"/>
  <c r="X365" i="5" s="1"/>
  <c r="V366" i="5"/>
  <c r="E366" i="5"/>
  <c r="V367" i="5"/>
  <c r="E367" i="5"/>
  <c r="V368" i="5"/>
  <c r="E368" i="5"/>
  <c r="X368" i="5" s="1"/>
  <c r="V369" i="5"/>
  <c r="E369" i="5"/>
  <c r="V370" i="5"/>
  <c r="E370" i="5"/>
  <c r="V371" i="5"/>
  <c r="E371" i="5"/>
  <c r="X371" i="5" s="1"/>
  <c r="V372" i="5"/>
  <c r="E372" i="5"/>
  <c r="V373" i="5"/>
  <c r="E373" i="5"/>
  <c r="V374" i="5"/>
  <c r="E374" i="5"/>
  <c r="X374" i="5" s="1"/>
  <c r="V375" i="5"/>
  <c r="E375" i="5"/>
  <c r="V376" i="5"/>
  <c r="E376" i="5"/>
  <c r="V377" i="5"/>
  <c r="E377" i="5"/>
  <c r="X377" i="5" s="1"/>
  <c r="V378" i="5"/>
  <c r="E378" i="5"/>
  <c r="V379" i="5"/>
  <c r="E379" i="5"/>
  <c r="V380" i="5"/>
  <c r="E380" i="5"/>
  <c r="X380" i="5" s="1"/>
  <c r="V381" i="5"/>
  <c r="E381" i="5"/>
  <c r="X381" i="5" s="1"/>
  <c r="V382" i="5"/>
  <c r="E382" i="5"/>
  <c r="V383" i="5"/>
  <c r="E383" i="5"/>
  <c r="X383" i="5" s="1"/>
  <c r="V384" i="5"/>
  <c r="E384" i="5"/>
  <c r="V385" i="5"/>
  <c r="E385" i="5"/>
  <c r="V386" i="5"/>
  <c r="E386" i="5"/>
  <c r="X386" i="5" s="1"/>
  <c r="V387" i="5"/>
  <c r="E387" i="5"/>
  <c r="V388" i="5"/>
  <c r="E388" i="5"/>
  <c r="X388" i="5" s="1"/>
  <c r="V389" i="5"/>
  <c r="E389" i="5"/>
  <c r="X389" i="5" s="1"/>
  <c r="V390" i="5"/>
  <c r="E390" i="5"/>
  <c r="V391" i="5"/>
  <c r="E391" i="5"/>
  <c r="V392" i="5"/>
  <c r="E392" i="5"/>
  <c r="X392" i="5" s="1"/>
  <c r="V393" i="5"/>
  <c r="E393" i="5"/>
  <c r="V394" i="5"/>
  <c r="E394" i="5"/>
  <c r="V395" i="5"/>
  <c r="E395" i="5"/>
  <c r="X395" i="5" s="1"/>
  <c r="V396" i="5"/>
  <c r="E396" i="5"/>
  <c r="V397" i="5"/>
  <c r="E397" i="5"/>
  <c r="V398" i="5"/>
  <c r="E398" i="5"/>
  <c r="X398" i="5" s="1"/>
  <c r="V399" i="5"/>
  <c r="E399" i="5"/>
  <c r="X399" i="5" s="1"/>
  <c r="V400" i="5"/>
  <c r="E400" i="5"/>
  <c r="X400" i="5" s="1"/>
  <c r="V401" i="5"/>
  <c r="E401" i="5"/>
  <c r="X401" i="5" s="1"/>
  <c r="V402" i="5"/>
  <c r="E402" i="5"/>
  <c r="V403" i="5"/>
  <c r="E403" i="5"/>
  <c r="V404" i="5"/>
  <c r="E404" i="5"/>
  <c r="X404" i="5" s="1"/>
  <c r="V405" i="5"/>
  <c r="E405" i="5"/>
  <c r="V406" i="5"/>
  <c r="E406" i="5"/>
  <c r="V407" i="5"/>
  <c r="E407" i="5"/>
  <c r="X407" i="5" s="1"/>
  <c r="V408" i="5"/>
  <c r="E408" i="5"/>
  <c r="V409" i="5"/>
  <c r="E409" i="5"/>
  <c r="V410" i="5"/>
  <c r="E410" i="5"/>
  <c r="X410" i="5" s="1"/>
  <c r="V411" i="5"/>
  <c r="E411" i="5"/>
  <c r="V412" i="5"/>
  <c r="E412" i="5"/>
  <c r="X412" i="5" s="1"/>
  <c r="V413" i="5"/>
  <c r="E413" i="5"/>
  <c r="X413" i="5" s="1"/>
  <c r="V414" i="5"/>
  <c r="E414" i="5"/>
  <c r="V415" i="5"/>
  <c r="E415" i="5"/>
  <c r="V416" i="5"/>
  <c r="E416" i="5"/>
  <c r="X416" i="5" s="1"/>
  <c r="V417" i="5"/>
  <c r="E417" i="5"/>
  <c r="X417" i="5" s="1"/>
  <c r="V418" i="5"/>
  <c r="E418" i="5"/>
  <c r="V419" i="5"/>
  <c r="E419" i="5"/>
  <c r="X419" i="5" s="1"/>
  <c r="V420" i="5"/>
  <c r="E420" i="5"/>
  <c r="V421" i="5"/>
  <c r="E421" i="5"/>
  <c r="X421" i="5" s="1"/>
  <c r="V422" i="5"/>
  <c r="E422" i="5"/>
  <c r="X422" i="5" s="1"/>
  <c r="V423" i="5"/>
  <c r="E423" i="5"/>
  <c r="V424" i="5"/>
  <c r="E424" i="5"/>
  <c r="V425" i="5"/>
  <c r="E425" i="5"/>
  <c r="X425" i="5" s="1"/>
  <c r="V426" i="5"/>
  <c r="E426" i="5"/>
  <c r="V427" i="5"/>
  <c r="E427" i="5"/>
  <c r="V428" i="5"/>
  <c r="E428" i="5"/>
  <c r="X428" i="5" s="1"/>
  <c r="V429" i="5"/>
  <c r="E429" i="5"/>
  <c r="X429" i="5" s="1"/>
  <c r="V430" i="5"/>
  <c r="E430" i="5"/>
  <c r="V431" i="5"/>
  <c r="E431" i="5"/>
  <c r="X431" i="5" s="1"/>
  <c r="V432" i="5"/>
  <c r="E432" i="5"/>
  <c r="V433" i="5"/>
  <c r="E433" i="5"/>
  <c r="V434" i="5"/>
  <c r="E434" i="5"/>
  <c r="X434" i="5" s="1"/>
  <c r="V435" i="5"/>
  <c r="E435" i="5"/>
  <c r="V436" i="5"/>
  <c r="E436" i="5"/>
  <c r="X436" i="5" s="1"/>
  <c r="V437" i="5"/>
  <c r="E437" i="5"/>
  <c r="X437" i="5" s="1"/>
  <c r="V438" i="5"/>
  <c r="E438" i="5"/>
  <c r="V439" i="5"/>
  <c r="E439" i="5"/>
  <c r="V440" i="5"/>
  <c r="E440" i="5"/>
  <c r="X440" i="5" s="1"/>
  <c r="V441" i="5"/>
  <c r="E441" i="5"/>
  <c r="X441" i="5" s="1"/>
  <c r="V442" i="5"/>
  <c r="E442" i="5"/>
  <c r="V443" i="5"/>
  <c r="E443" i="5"/>
  <c r="X443" i="5" s="1"/>
  <c r="V444" i="5"/>
  <c r="E444" i="5"/>
  <c r="V445" i="5"/>
  <c r="E445" i="5"/>
  <c r="X445" i="5" s="1"/>
  <c r="V446" i="5"/>
  <c r="E446" i="5"/>
  <c r="X446" i="5" s="1"/>
  <c r="V447" i="5"/>
  <c r="E447" i="5"/>
  <c r="V448" i="5"/>
  <c r="E448" i="5"/>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X458" i="5" s="1"/>
  <c r="V459" i="5"/>
  <c r="E459" i="5"/>
  <c r="X459" i="5" s="1"/>
  <c r="V460" i="5"/>
  <c r="E460" i="5"/>
  <c r="V461" i="5"/>
  <c r="E461" i="5"/>
  <c r="X461" i="5" s="1"/>
  <c r="V462" i="5"/>
  <c r="E462" i="5"/>
  <c r="V463" i="5"/>
  <c r="E463" i="5"/>
  <c r="V464" i="5"/>
  <c r="E464" i="5"/>
  <c r="X464" i="5" s="1"/>
  <c r="V465" i="5"/>
  <c r="E465" i="5"/>
  <c r="V466" i="5"/>
  <c r="E466" i="5"/>
  <c r="V467" i="5"/>
  <c r="E467" i="5"/>
  <c r="X467" i="5" s="1"/>
  <c r="V468" i="5"/>
  <c r="E468" i="5"/>
  <c r="V469" i="5"/>
  <c r="E469" i="5"/>
  <c r="V470" i="5"/>
  <c r="E470" i="5"/>
  <c r="X470" i="5" s="1"/>
  <c r="V471" i="5"/>
  <c r="E471" i="5"/>
  <c r="V472" i="5"/>
  <c r="E472" i="5"/>
  <c r="V473" i="5"/>
  <c r="E473" i="5"/>
  <c r="X473" i="5" s="1"/>
  <c r="V474" i="5"/>
  <c r="E474" i="5"/>
  <c r="V475" i="5"/>
  <c r="E475" i="5"/>
  <c r="V476" i="5"/>
  <c r="E476" i="5"/>
  <c r="X476" i="5" s="1"/>
  <c r="V477" i="5"/>
  <c r="E477" i="5"/>
  <c r="V478" i="5"/>
  <c r="E478" i="5"/>
  <c r="V479" i="5"/>
  <c r="E479" i="5"/>
  <c r="X479" i="5" s="1"/>
  <c r="V480" i="5"/>
  <c r="E480" i="5"/>
  <c r="V481" i="5"/>
  <c r="E481" i="5"/>
  <c r="V482" i="5"/>
  <c r="E482" i="5"/>
  <c r="X482" i="5" s="1"/>
  <c r="V483" i="5"/>
  <c r="E483" i="5"/>
  <c r="V484" i="5"/>
  <c r="E484" i="5"/>
  <c r="V485" i="5"/>
  <c r="E485" i="5"/>
  <c r="X485" i="5" s="1"/>
  <c r="V486" i="5"/>
  <c r="E486" i="5"/>
  <c r="V487" i="5"/>
  <c r="E487" i="5"/>
  <c r="V488" i="5"/>
  <c r="E488" i="5"/>
  <c r="X488" i="5" s="1"/>
  <c r="V489" i="5"/>
  <c r="E489" i="5"/>
  <c r="V490" i="5"/>
  <c r="E490" i="5"/>
  <c r="V491" i="5"/>
  <c r="E491" i="5"/>
  <c r="X491" i="5" s="1"/>
  <c r="V492" i="5"/>
  <c r="E492" i="5"/>
  <c r="X492" i="5" s="1"/>
  <c r="V493" i="5"/>
  <c r="E493" i="5"/>
  <c r="V494" i="5"/>
  <c r="E494" i="5"/>
  <c r="X494" i="5" s="1"/>
  <c r="V495" i="5"/>
  <c r="E495" i="5"/>
  <c r="X495" i="5" s="1"/>
  <c r="V496" i="5"/>
  <c r="E496" i="5"/>
  <c r="V497" i="5"/>
  <c r="E497" i="5"/>
  <c r="X497" i="5" s="1"/>
  <c r="V498" i="5"/>
  <c r="E498" i="5"/>
  <c r="V499" i="5"/>
  <c r="E499" i="5"/>
  <c r="V500" i="5"/>
  <c r="E500" i="5"/>
  <c r="X500" i="5" s="1"/>
  <c r="V501" i="5"/>
  <c r="E501" i="5"/>
  <c r="V502" i="5"/>
  <c r="E502" i="5"/>
  <c r="V503" i="5"/>
  <c r="E503" i="5"/>
  <c r="X503" i="5" s="1"/>
  <c r="V504" i="5"/>
  <c r="E504" i="5"/>
  <c r="V505" i="5"/>
  <c r="E505" i="5"/>
  <c r="V506" i="5"/>
  <c r="E506" i="5"/>
  <c r="X506" i="5" s="1"/>
  <c r="V507" i="5"/>
  <c r="E507" i="5"/>
  <c r="X507" i="5" s="1"/>
  <c r="V508" i="5"/>
  <c r="E508" i="5"/>
  <c r="V509" i="5"/>
  <c r="E509" i="5"/>
  <c r="X509" i="5" s="1"/>
  <c r="V510" i="5"/>
  <c r="E510" i="5"/>
  <c r="V511" i="5"/>
  <c r="E511" i="5"/>
  <c r="X511" i="5" s="1"/>
  <c r="V512" i="5"/>
  <c r="E512" i="5"/>
  <c r="X512" i="5" s="1"/>
  <c r="V513" i="5"/>
  <c r="E513" i="5"/>
  <c r="V514" i="5"/>
  <c r="E514" i="5"/>
  <c r="V515" i="5"/>
  <c r="E515" i="5"/>
  <c r="X515" i="5" s="1"/>
  <c r="V516" i="5"/>
  <c r="E516" i="5"/>
  <c r="V517" i="5"/>
  <c r="E517" i="5"/>
  <c r="V518" i="5"/>
  <c r="E518" i="5"/>
  <c r="X518" i="5" s="1"/>
  <c r="V519" i="5"/>
  <c r="E519" i="5"/>
  <c r="V520" i="5"/>
  <c r="E520" i="5"/>
  <c r="V521" i="5"/>
  <c r="E521" i="5"/>
  <c r="X521" i="5" s="1"/>
  <c r="V522" i="5"/>
  <c r="E522" i="5"/>
  <c r="V523" i="5"/>
  <c r="E523" i="5"/>
  <c r="V524" i="5"/>
  <c r="E524" i="5"/>
  <c r="X524" i="5" s="1"/>
  <c r="V525" i="5"/>
  <c r="E525" i="5"/>
  <c r="V526" i="5"/>
  <c r="E526" i="5"/>
  <c r="V527" i="5"/>
  <c r="E527" i="5"/>
  <c r="X527" i="5" s="1"/>
  <c r="V528" i="5"/>
  <c r="E528" i="5"/>
  <c r="X528" i="5" s="1"/>
  <c r="V529" i="5"/>
  <c r="E529" i="5"/>
  <c r="V530" i="5"/>
  <c r="E530" i="5"/>
  <c r="X530" i="5" s="1"/>
  <c r="V531" i="5"/>
  <c r="E531" i="5"/>
  <c r="V532" i="5"/>
  <c r="E532" i="5"/>
  <c r="V533" i="5"/>
  <c r="E533" i="5"/>
  <c r="X533" i="5" s="1"/>
  <c r="V534" i="5"/>
  <c r="E534" i="5"/>
  <c r="V535" i="5"/>
  <c r="E535" i="5"/>
  <c r="V536" i="5"/>
  <c r="E536" i="5"/>
  <c r="X536" i="5" s="1"/>
  <c r="V537" i="5"/>
  <c r="E537" i="5"/>
  <c r="V538" i="5"/>
  <c r="E538" i="5"/>
  <c r="V539" i="5"/>
  <c r="E539" i="5"/>
  <c r="X539" i="5" s="1"/>
  <c r="V540" i="5"/>
  <c r="E540" i="5"/>
  <c r="V541" i="5"/>
  <c r="E541" i="5"/>
  <c r="V542" i="5"/>
  <c r="E542" i="5"/>
  <c r="X542" i="5" s="1"/>
  <c r="V543" i="5"/>
  <c r="E543" i="5"/>
  <c r="X543" i="5" s="1"/>
  <c r="V544" i="5"/>
  <c r="E544" i="5"/>
  <c r="V545" i="5"/>
  <c r="E545" i="5"/>
  <c r="X545" i="5" s="1"/>
  <c r="V546" i="5"/>
  <c r="E546" i="5"/>
  <c r="V547" i="5"/>
  <c r="E547" i="5"/>
  <c r="V548" i="5"/>
  <c r="E548" i="5"/>
  <c r="X548" i="5" s="1"/>
  <c r="V549" i="5"/>
  <c r="E549" i="5"/>
  <c r="V550" i="5"/>
  <c r="E550" i="5"/>
  <c r="V551" i="5"/>
  <c r="E551" i="5"/>
  <c r="X551" i="5" s="1"/>
  <c r="V552" i="5"/>
  <c r="E552" i="5"/>
  <c r="X552" i="5" s="1"/>
  <c r="V553" i="5"/>
  <c r="E553" i="5"/>
  <c r="V554" i="5"/>
  <c r="E554" i="5"/>
  <c r="X554" i="5" s="1"/>
  <c r="V555" i="5"/>
  <c r="E555" i="5"/>
  <c r="V556" i="5"/>
  <c r="E556" i="5"/>
  <c r="V557" i="5"/>
  <c r="E557" i="5"/>
  <c r="X557" i="5" s="1"/>
  <c r="V558" i="5"/>
  <c r="E558" i="5"/>
  <c r="V559" i="5"/>
  <c r="E559" i="5"/>
  <c r="V560" i="5"/>
  <c r="E560" i="5"/>
  <c r="X560" i="5" s="1"/>
  <c r="V561" i="5"/>
  <c r="E561" i="5"/>
  <c r="V562" i="5"/>
  <c r="E562" i="5"/>
  <c r="V563" i="5"/>
  <c r="E563" i="5"/>
  <c r="X563" i="5" s="1"/>
  <c r="V564" i="5"/>
  <c r="E564" i="5"/>
  <c r="V565" i="5"/>
  <c r="E565" i="5"/>
  <c r="V566" i="5"/>
  <c r="E566" i="5"/>
  <c r="X566" i="5" s="1"/>
  <c r="V567" i="5"/>
  <c r="E567" i="5"/>
  <c r="V568" i="5"/>
  <c r="E568" i="5"/>
  <c r="V569" i="5"/>
  <c r="E569" i="5"/>
  <c r="X569" i="5" s="1"/>
  <c r="V570" i="5"/>
  <c r="E570" i="5"/>
  <c r="X570" i="5" s="1"/>
  <c r="V571" i="5"/>
  <c r="E571" i="5"/>
  <c r="V572" i="5"/>
  <c r="E572" i="5"/>
  <c r="X572" i="5" s="1"/>
  <c r="V573" i="5"/>
  <c r="E573" i="5"/>
  <c r="V574" i="5"/>
  <c r="E574" i="5"/>
  <c r="V575" i="5"/>
  <c r="E575" i="5"/>
  <c r="X575" i="5" s="1"/>
  <c r="V576" i="5"/>
  <c r="E576" i="5"/>
  <c r="V577" i="5"/>
  <c r="E577" i="5"/>
  <c r="V578" i="5"/>
  <c r="E578" i="5"/>
  <c r="X578" i="5" s="1"/>
  <c r="V579" i="5"/>
  <c r="E579" i="5"/>
  <c r="V580" i="5"/>
  <c r="E580" i="5"/>
  <c r="V581" i="5"/>
  <c r="E581" i="5"/>
  <c r="X581" i="5" s="1"/>
  <c r="V582" i="5"/>
  <c r="E582" i="5"/>
  <c r="V583" i="5"/>
  <c r="E583" i="5"/>
  <c r="V584" i="5"/>
  <c r="E584" i="5"/>
  <c r="X584" i="5" s="1"/>
  <c r="V585" i="5"/>
  <c r="E585" i="5"/>
  <c r="V586" i="5"/>
  <c r="E586" i="5"/>
  <c r="V587" i="5"/>
  <c r="E587" i="5"/>
  <c r="X587" i="5" s="1"/>
  <c r="V588" i="5"/>
  <c r="E588" i="5"/>
  <c r="V589" i="5"/>
  <c r="E589" i="5"/>
  <c r="V590" i="5"/>
  <c r="E590" i="5"/>
  <c r="X590" i="5" s="1"/>
  <c r="V591" i="5"/>
  <c r="E591" i="5"/>
  <c r="V592" i="5"/>
  <c r="E592" i="5"/>
  <c r="V593" i="5"/>
  <c r="E593" i="5"/>
  <c r="X593" i="5" s="1"/>
  <c r="V594" i="5"/>
  <c r="E594" i="5"/>
  <c r="V595" i="5"/>
  <c r="E595" i="5"/>
  <c r="V596" i="5"/>
  <c r="E596" i="5"/>
  <c r="X596" i="5" s="1"/>
  <c r="V597" i="5"/>
  <c r="E597" i="5"/>
  <c r="V598" i="5"/>
  <c r="E598" i="5"/>
  <c r="V599" i="5"/>
  <c r="E599" i="5"/>
  <c r="V600" i="5"/>
  <c r="E600" i="5"/>
  <c r="V601" i="5"/>
  <c r="E601" i="5"/>
  <c r="V602" i="5"/>
  <c r="E602" i="5"/>
  <c r="X602" i="5" s="1"/>
  <c r="V603" i="5"/>
  <c r="E603" i="5"/>
  <c r="V604" i="5"/>
  <c r="E604" i="5"/>
  <c r="V605" i="5"/>
  <c r="E605" i="5"/>
  <c r="X605" i="5" s="1"/>
  <c r="V606" i="5"/>
  <c r="E606" i="5"/>
  <c r="X606" i="5" s="1"/>
  <c r="V607" i="5"/>
  <c r="E607" i="5"/>
  <c r="V608" i="5"/>
  <c r="E608" i="5"/>
  <c r="X608" i="5" s="1"/>
  <c r="V609" i="5"/>
  <c r="E609" i="5"/>
  <c r="V610" i="5"/>
  <c r="E610" i="5"/>
  <c r="V611" i="5"/>
  <c r="E611" i="5"/>
  <c r="X611" i="5" s="1"/>
  <c r="V612" i="5"/>
  <c r="E612" i="5"/>
  <c r="V613" i="5"/>
  <c r="E613" i="5"/>
  <c r="V614" i="5"/>
  <c r="E614" i="5"/>
  <c r="X614" i="5" s="1"/>
  <c r="V615" i="5"/>
  <c r="E615" i="5"/>
  <c r="V616" i="5"/>
  <c r="E616" i="5"/>
  <c r="V617" i="5"/>
  <c r="E617" i="5"/>
  <c r="X617" i="5" s="1"/>
  <c r="V618" i="5"/>
  <c r="E618" i="5"/>
  <c r="V619" i="5"/>
  <c r="E619" i="5"/>
  <c r="V620" i="5"/>
  <c r="E620" i="5"/>
  <c r="X620" i="5" s="1"/>
  <c r="V621" i="5"/>
  <c r="E621" i="5"/>
  <c r="V622" i="5"/>
  <c r="E622" i="5"/>
  <c r="V623" i="5"/>
  <c r="E623" i="5"/>
  <c r="X623" i="5" s="1"/>
  <c r="V624" i="5"/>
  <c r="E624" i="5"/>
  <c r="X624" i="5" s="1"/>
  <c r="V625" i="5"/>
  <c r="E625" i="5"/>
  <c r="V626" i="5"/>
  <c r="E626" i="5"/>
  <c r="X626" i="5" s="1"/>
  <c r="V627" i="5"/>
  <c r="E627" i="5"/>
  <c r="V628" i="5"/>
  <c r="E628" i="5"/>
  <c r="V629" i="5"/>
  <c r="E629" i="5"/>
  <c r="X629" i="5" s="1"/>
  <c r="V630" i="5"/>
  <c r="E630" i="5"/>
  <c r="V631" i="5"/>
  <c r="E631" i="5"/>
  <c r="V632" i="5"/>
  <c r="E632" i="5"/>
  <c r="X632" i="5" s="1"/>
  <c r="V633" i="5"/>
  <c r="E633" i="5"/>
  <c r="V634" i="5"/>
  <c r="E634" i="5"/>
  <c r="V635" i="5"/>
  <c r="E635" i="5"/>
  <c r="X635" i="5" s="1"/>
  <c r="V636" i="5"/>
  <c r="E636" i="5"/>
  <c r="V637" i="5"/>
  <c r="E637" i="5"/>
  <c r="V638" i="5"/>
  <c r="E638" i="5"/>
  <c r="X638" i="5" s="1"/>
  <c r="V639" i="5"/>
  <c r="E639" i="5"/>
  <c r="V640" i="5"/>
  <c r="E640" i="5"/>
  <c r="V641" i="5"/>
  <c r="E641" i="5"/>
  <c r="X641" i="5" s="1"/>
  <c r="V642" i="5"/>
  <c r="E642" i="5"/>
  <c r="V643" i="5"/>
  <c r="E643" i="5"/>
  <c r="V644" i="5"/>
  <c r="E644" i="5"/>
  <c r="X644" i="5" s="1"/>
  <c r="V645" i="5"/>
  <c r="E645" i="5"/>
  <c r="V646" i="5"/>
  <c r="E646" i="5"/>
  <c r="V647" i="5"/>
  <c r="E647" i="5"/>
  <c r="X647" i="5" s="1"/>
  <c r="V648" i="5"/>
  <c r="E648" i="5"/>
  <c r="V649" i="5"/>
  <c r="E649" i="5"/>
  <c r="V650" i="5"/>
  <c r="E650" i="5"/>
  <c r="X650" i="5" s="1"/>
  <c r="V651" i="5"/>
  <c r="E651" i="5"/>
  <c r="V652" i="5"/>
  <c r="E652" i="5"/>
  <c r="X652" i="5" s="1"/>
  <c r="V653" i="5"/>
  <c r="E653" i="5"/>
  <c r="X653" i="5" s="1"/>
  <c r="V654" i="5"/>
  <c r="E654" i="5"/>
  <c r="V655" i="5"/>
  <c r="E655" i="5"/>
  <c r="V656" i="5"/>
  <c r="E656" i="5"/>
  <c r="X656" i="5" s="1"/>
  <c r="V657" i="5"/>
  <c r="E657" i="5"/>
  <c r="V658" i="5"/>
  <c r="E658" i="5"/>
  <c r="V659" i="5"/>
  <c r="E659" i="5"/>
  <c r="X659" i="5" s="1"/>
  <c r="V660" i="5"/>
  <c r="E660" i="5"/>
  <c r="X660" i="5" s="1"/>
  <c r="V661" i="5"/>
  <c r="E661" i="5"/>
  <c r="V662" i="5"/>
  <c r="E662" i="5"/>
  <c r="X662" i="5" s="1"/>
  <c r="V663" i="5"/>
  <c r="E663" i="5"/>
  <c r="V664" i="5"/>
  <c r="E664" i="5"/>
  <c r="V665" i="5"/>
  <c r="E665" i="5"/>
  <c r="X665" i="5" s="1"/>
  <c r="V666" i="5"/>
  <c r="E666" i="5"/>
  <c r="X666" i="5" s="1"/>
  <c r="V667" i="5"/>
  <c r="E667" i="5"/>
  <c r="V668" i="5"/>
  <c r="E668" i="5"/>
  <c r="X668" i="5" s="1"/>
  <c r="V669" i="5"/>
  <c r="E669" i="5"/>
  <c r="V670" i="5"/>
  <c r="E670" i="5"/>
  <c r="V671" i="5"/>
  <c r="E671" i="5"/>
  <c r="X671" i="5" s="1"/>
  <c r="V672" i="5"/>
  <c r="E672" i="5"/>
  <c r="V673" i="5"/>
  <c r="E673" i="5"/>
  <c r="V674" i="5"/>
  <c r="E674" i="5"/>
  <c r="X674" i="5" s="1"/>
  <c r="V675" i="5"/>
  <c r="E675" i="5"/>
  <c r="V676" i="5"/>
  <c r="E676" i="5"/>
  <c r="X676" i="5" s="1"/>
  <c r="V677" i="5"/>
  <c r="E677" i="5"/>
  <c r="X677" i="5" s="1"/>
  <c r="V678" i="5"/>
  <c r="E678" i="5"/>
  <c r="V679" i="5"/>
  <c r="E679" i="5"/>
  <c r="V680" i="5"/>
  <c r="E680" i="5"/>
  <c r="X680" i="5" s="1"/>
  <c r="V681" i="5"/>
  <c r="E681" i="5"/>
  <c r="V682" i="5"/>
  <c r="E682" i="5"/>
  <c r="V683" i="5"/>
  <c r="E683" i="5"/>
  <c r="X683" i="5" s="1"/>
  <c r="V684" i="5"/>
  <c r="E684" i="5"/>
  <c r="V685" i="5"/>
  <c r="E685" i="5"/>
  <c r="V686" i="5"/>
  <c r="E686" i="5"/>
  <c r="X686" i="5" s="1"/>
  <c r="V687" i="5"/>
  <c r="E687" i="5"/>
  <c r="V688" i="5"/>
  <c r="E688" i="5"/>
  <c r="V689" i="5"/>
  <c r="E689" i="5"/>
  <c r="X689" i="5" s="1"/>
  <c r="V690" i="5"/>
  <c r="E690" i="5"/>
  <c r="V691" i="5"/>
  <c r="E691" i="5"/>
  <c r="V692" i="5"/>
  <c r="E692" i="5"/>
  <c r="X692" i="5" s="1"/>
  <c r="V693" i="5"/>
  <c r="E693" i="5"/>
  <c r="V694" i="5"/>
  <c r="E694" i="5"/>
  <c r="V695" i="5"/>
  <c r="E695" i="5"/>
  <c r="X695" i="5" s="1"/>
  <c r="V696" i="5"/>
  <c r="E696" i="5"/>
  <c r="V697" i="5"/>
  <c r="E697" i="5"/>
  <c r="V698" i="5"/>
  <c r="E698" i="5"/>
  <c r="X698" i="5" s="1"/>
  <c r="V699" i="5"/>
  <c r="E699" i="5"/>
  <c r="X699" i="5" s="1"/>
  <c r="V700" i="5"/>
  <c r="E700" i="5"/>
  <c r="X700" i="5" s="1"/>
  <c r="V701" i="5"/>
  <c r="E701" i="5"/>
  <c r="X701" i="5" s="1"/>
  <c r="V702" i="5"/>
  <c r="E702" i="5"/>
  <c r="V703" i="5"/>
  <c r="E703" i="5"/>
  <c r="V704" i="5"/>
  <c r="E704" i="5"/>
  <c r="X704" i="5" s="1"/>
  <c r="V705" i="5"/>
  <c r="E705" i="5"/>
  <c r="V706" i="5"/>
  <c r="E706" i="5"/>
  <c r="V707" i="5"/>
  <c r="E707" i="5"/>
  <c r="X707" i="5" s="1"/>
  <c r="V708" i="5"/>
  <c r="E708" i="5"/>
  <c r="V709" i="5"/>
  <c r="E709" i="5"/>
  <c r="V710" i="5"/>
  <c r="E710" i="5"/>
  <c r="X710" i="5" s="1"/>
  <c r="V711" i="5"/>
  <c r="E711" i="5"/>
  <c r="X711" i="5" s="1"/>
  <c r="V712" i="5"/>
  <c r="E712" i="5"/>
  <c r="V713" i="5"/>
  <c r="E713" i="5"/>
  <c r="X713" i="5" s="1"/>
  <c r="V714" i="5"/>
  <c r="E714" i="5"/>
  <c r="X714" i="5" s="1"/>
  <c r="V715" i="5"/>
  <c r="E715" i="5"/>
  <c r="V716" i="5"/>
  <c r="E716" i="5"/>
  <c r="X716" i="5" s="1"/>
  <c r="V717" i="5"/>
  <c r="E717" i="5"/>
  <c r="V718" i="5"/>
  <c r="E718" i="5"/>
  <c r="V719" i="5"/>
  <c r="E719" i="5"/>
  <c r="X719" i="5" s="1"/>
  <c r="V720" i="5"/>
  <c r="E720" i="5"/>
  <c r="X720" i="5" s="1"/>
  <c r="V721" i="5"/>
  <c r="E721" i="5"/>
  <c r="V722" i="5"/>
  <c r="E722" i="5"/>
  <c r="X722" i="5" s="1"/>
  <c r="V723" i="5"/>
  <c r="E723" i="5"/>
  <c r="V724" i="5"/>
  <c r="E724" i="5"/>
  <c r="V725" i="5"/>
  <c r="E725" i="5"/>
  <c r="X725" i="5" s="1"/>
  <c r="V726" i="5"/>
  <c r="E726" i="5"/>
  <c r="X726" i="5" s="1"/>
  <c r="V727" i="5"/>
  <c r="E727" i="5"/>
  <c r="V728" i="5"/>
  <c r="E728" i="5"/>
  <c r="X728" i="5" s="1"/>
  <c r="V729" i="5"/>
  <c r="E729" i="5"/>
  <c r="V730" i="5"/>
  <c r="E730" i="5"/>
  <c r="V731" i="5"/>
  <c r="E731" i="5"/>
  <c r="X731" i="5" s="1"/>
  <c r="V732" i="5"/>
  <c r="E732" i="5"/>
  <c r="V733" i="5"/>
  <c r="E733" i="5"/>
  <c r="V734" i="5"/>
  <c r="E734" i="5"/>
  <c r="X734" i="5" s="1"/>
  <c r="V735" i="5"/>
  <c r="E735" i="5"/>
  <c r="V736" i="5"/>
  <c r="E736" i="5"/>
  <c r="V737" i="5"/>
  <c r="E737" i="5"/>
  <c r="X737" i="5" s="1"/>
  <c r="V738" i="5"/>
  <c r="E738" i="5"/>
  <c r="V739" i="5"/>
  <c r="E739" i="5"/>
  <c r="V740" i="5"/>
  <c r="E740" i="5"/>
  <c r="X740" i="5" s="1"/>
  <c r="V741" i="5"/>
  <c r="E741" i="5"/>
  <c r="V742" i="5"/>
  <c r="E742" i="5"/>
  <c r="V743" i="5"/>
  <c r="E743" i="5"/>
  <c r="X743" i="5" s="1"/>
  <c r="V744" i="5"/>
  <c r="E744" i="5"/>
  <c r="X744" i="5" s="1"/>
  <c r="V745" i="5"/>
  <c r="E745" i="5"/>
  <c r="V746" i="5"/>
  <c r="E746" i="5"/>
  <c r="X746" i="5" s="1"/>
  <c r="V747" i="5"/>
  <c r="E747" i="5"/>
  <c r="V748" i="5"/>
  <c r="E748" i="5"/>
  <c r="V749" i="5"/>
  <c r="E749" i="5"/>
  <c r="X749" i="5" s="1"/>
  <c r="V750" i="5"/>
  <c r="E750" i="5"/>
  <c r="V751" i="5"/>
  <c r="E751" i="5"/>
  <c r="V752" i="5"/>
  <c r="E752" i="5"/>
  <c r="X752" i="5" s="1"/>
  <c r="V753" i="5"/>
  <c r="E753" i="5"/>
  <c r="X753" i="5" s="1"/>
  <c r="V754" i="5"/>
  <c r="E754" i="5"/>
  <c r="V755" i="5"/>
  <c r="E755" i="5"/>
  <c r="X755" i="5" s="1"/>
  <c r="V756" i="5"/>
  <c r="E756" i="5"/>
  <c r="X756" i="5" s="1"/>
  <c r="V757" i="5"/>
  <c r="E757" i="5"/>
  <c r="V758" i="5"/>
  <c r="E758" i="5"/>
  <c r="X758" i="5" s="1"/>
  <c r="V759" i="5"/>
  <c r="E759" i="5"/>
  <c r="V760" i="5"/>
  <c r="E760" i="5"/>
  <c r="X760" i="5" s="1"/>
  <c r="V761" i="5"/>
  <c r="E761" i="5"/>
  <c r="X761" i="5" s="1"/>
  <c r="V762" i="5"/>
  <c r="E762" i="5"/>
  <c r="V763" i="5"/>
  <c r="E763" i="5"/>
  <c r="V764" i="5"/>
  <c r="E764" i="5"/>
  <c r="X764" i="5" s="1"/>
  <c r="V765" i="5"/>
  <c r="E765" i="5"/>
  <c r="V766" i="5"/>
  <c r="E766" i="5"/>
  <c r="V767" i="5"/>
  <c r="E767" i="5"/>
  <c r="X767" i="5" s="1"/>
  <c r="V768" i="5"/>
  <c r="E768" i="5"/>
  <c r="X768" i="5" s="1"/>
  <c r="V769" i="5"/>
  <c r="E769" i="5"/>
  <c r="V770" i="5"/>
  <c r="E770" i="5"/>
  <c r="X770" i="5" s="1"/>
  <c r="V771" i="5"/>
  <c r="E771" i="5"/>
  <c r="V772" i="5"/>
  <c r="E772" i="5"/>
  <c r="X772" i="5" s="1"/>
  <c r="V773" i="5"/>
  <c r="E773" i="5"/>
  <c r="X773" i="5" s="1"/>
  <c r="V774" i="5"/>
  <c r="E774" i="5"/>
  <c r="V775" i="5"/>
  <c r="E775" i="5"/>
  <c r="V776" i="5"/>
  <c r="E776" i="5"/>
  <c r="X776" i="5" s="1"/>
  <c r="V777" i="5"/>
  <c r="E777" i="5"/>
  <c r="X777" i="5" s="1"/>
  <c r="V778" i="5"/>
  <c r="E778" i="5"/>
  <c r="V779" i="5"/>
  <c r="E779" i="5"/>
  <c r="X779" i="5" s="1"/>
  <c r="V780" i="5"/>
  <c r="E780" i="5"/>
  <c r="X780" i="5" s="1"/>
  <c r="V781" i="5"/>
  <c r="E781" i="5"/>
  <c r="V782" i="5"/>
  <c r="E782" i="5"/>
  <c r="X782" i="5" s="1"/>
  <c r="V783" i="5"/>
  <c r="E783" i="5"/>
  <c r="V784" i="5"/>
  <c r="E784" i="5"/>
  <c r="V785" i="5"/>
  <c r="E785" i="5"/>
  <c r="X785" i="5" s="1"/>
  <c r="V786" i="5"/>
  <c r="E786" i="5"/>
  <c r="X786" i="5" s="1"/>
  <c r="V787" i="5"/>
  <c r="E787" i="5"/>
  <c r="V788" i="5"/>
  <c r="E788" i="5"/>
  <c r="X788" i="5" s="1"/>
  <c r="V789" i="5"/>
  <c r="E789" i="5"/>
  <c r="V790" i="5"/>
  <c r="E790" i="5"/>
  <c r="V791" i="5"/>
  <c r="E791" i="5"/>
  <c r="X791" i="5" s="1"/>
  <c r="V792" i="5"/>
  <c r="E792" i="5"/>
  <c r="X792" i="5" s="1"/>
  <c r="V793" i="5"/>
  <c r="E793" i="5"/>
  <c r="V794" i="5"/>
  <c r="E794" i="5"/>
  <c r="X794" i="5" s="1"/>
  <c r="V795" i="5"/>
  <c r="E795" i="5"/>
  <c r="V796" i="5"/>
  <c r="E796" i="5"/>
  <c r="V797" i="5"/>
  <c r="E797" i="5"/>
  <c r="X797" i="5" s="1"/>
  <c r="V798" i="5"/>
  <c r="E798" i="5"/>
  <c r="V799" i="5"/>
  <c r="E799" i="5"/>
  <c r="V800" i="5"/>
  <c r="E800" i="5"/>
  <c r="X800" i="5" s="1"/>
  <c r="V801" i="5"/>
  <c r="E801" i="5"/>
  <c r="X801" i="5" s="1"/>
  <c r="V802" i="5"/>
  <c r="E802" i="5"/>
  <c r="X802" i="5" s="1"/>
  <c r="V803" i="5"/>
  <c r="E803" i="5"/>
  <c r="X803" i="5" s="1"/>
  <c r="V804" i="5"/>
  <c r="E804" i="5"/>
  <c r="V805" i="5"/>
  <c r="E805" i="5"/>
  <c r="V806" i="5"/>
  <c r="E806" i="5"/>
  <c r="X806" i="5" s="1"/>
  <c r="V807" i="5"/>
  <c r="E807" i="5"/>
  <c r="X807" i="5" s="1"/>
  <c r="V808" i="5"/>
  <c r="E808" i="5"/>
  <c r="V809" i="5"/>
  <c r="E809" i="5"/>
  <c r="X809" i="5" s="1"/>
  <c r="V810" i="5"/>
  <c r="E810" i="5"/>
  <c r="V811" i="5"/>
  <c r="E811" i="5"/>
  <c r="V812" i="5"/>
  <c r="E812" i="5"/>
  <c r="X812" i="5" s="1"/>
  <c r="V813" i="5"/>
  <c r="E813" i="5"/>
  <c r="X813" i="5" s="1"/>
  <c r="V814" i="5"/>
  <c r="E814" i="5"/>
  <c r="V815" i="5"/>
  <c r="E815" i="5"/>
  <c r="X815" i="5" s="1"/>
  <c r="V816" i="5"/>
  <c r="E816" i="5"/>
  <c r="V817" i="5"/>
  <c r="E817" i="5"/>
  <c r="V818" i="5"/>
  <c r="E818" i="5"/>
  <c r="X818" i="5" s="1"/>
  <c r="V819" i="5"/>
  <c r="E819" i="5"/>
  <c r="V820" i="5"/>
  <c r="E820" i="5"/>
  <c r="V821" i="5"/>
  <c r="E821" i="5"/>
  <c r="X821" i="5" s="1"/>
  <c r="V822" i="5"/>
  <c r="E822" i="5"/>
  <c r="X822" i="5" s="1"/>
  <c r="V823" i="5"/>
  <c r="E823" i="5"/>
  <c r="V824" i="5"/>
  <c r="E824" i="5"/>
  <c r="X824" i="5" s="1"/>
  <c r="V825" i="5"/>
  <c r="E825" i="5"/>
  <c r="X825" i="5" s="1"/>
  <c r="V826" i="5"/>
  <c r="E826" i="5"/>
  <c r="V827" i="5"/>
  <c r="E827" i="5"/>
  <c r="X827" i="5" s="1"/>
  <c r="V828" i="5"/>
  <c r="E828" i="5"/>
  <c r="X828" i="5" s="1"/>
  <c r="V829" i="5"/>
  <c r="E829" i="5"/>
  <c r="V830" i="5"/>
  <c r="E830" i="5"/>
  <c r="X830" i="5" s="1"/>
  <c r="V831" i="5"/>
  <c r="E831" i="5"/>
  <c r="V832" i="5"/>
  <c r="E832" i="5"/>
  <c r="V833" i="5"/>
  <c r="E833" i="5"/>
  <c r="X833" i="5" s="1"/>
  <c r="V834" i="5"/>
  <c r="E834" i="5"/>
  <c r="V835" i="5"/>
  <c r="E835" i="5"/>
  <c r="V836" i="5"/>
  <c r="E836" i="5"/>
  <c r="X836" i="5" s="1"/>
  <c r="V837" i="5"/>
  <c r="E837" i="5"/>
  <c r="V838" i="5"/>
  <c r="E838" i="5"/>
  <c r="V839" i="5"/>
  <c r="E839" i="5"/>
  <c r="X839" i="5" s="1"/>
  <c r="V840" i="5"/>
  <c r="E840" i="5"/>
  <c r="V841" i="5"/>
  <c r="E841" i="5"/>
  <c r="V842" i="5"/>
  <c r="E842" i="5"/>
  <c r="X842" i="5" s="1"/>
  <c r="V843" i="5"/>
  <c r="E843" i="5"/>
  <c r="V844" i="5"/>
  <c r="E844" i="5"/>
  <c r="V845" i="5"/>
  <c r="E845" i="5"/>
  <c r="X845" i="5" s="1"/>
  <c r="V846" i="5"/>
  <c r="E846" i="5"/>
  <c r="V847" i="5"/>
  <c r="E847" i="5"/>
  <c r="V848" i="5"/>
  <c r="E848" i="5"/>
  <c r="X848" i="5" s="1"/>
  <c r="V849" i="5"/>
  <c r="E849" i="5"/>
  <c r="V850" i="5"/>
  <c r="E850" i="5"/>
  <c r="V851" i="5"/>
  <c r="E851" i="5"/>
  <c r="X851" i="5" s="1"/>
  <c r="V852" i="5"/>
  <c r="E852" i="5"/>
  <c r="V853" i="5"/>
  <c r="E853" i="5"/>
  <c r="V854" i="5"/>
  <c r="E854" i="5"/>
  <c r="X854" i="5" s="1"/>
  <c r="V855" i="5"/>
  <c r="E855" i="5"/>
  <c r="V856" i="5"/>
  <c r="E856" i="5"/>
  <c r="V857" i="5"/>
  <c r="E857" i="5"/>
  <c r="X857" i="5" s="1"/>
  <c r="V858" i="5"/>
  <c r="E858" i="5"/>
  <c r="V859" i="5"/>
  <c r="E859" i="5"/>
  <c r="V860" i="5"/>
  <c r="E860" i="5"/>
  <c r="X860" i="5" s="1"/>
  <c r="V861" i="5"/>
  <c r="E861" i="5"/>
  <c r="V862" i="5"/>
  <c r="E862" i="5"/>
  <c r="V863" i="5"/>
  <c r="E863" i="5"/>
  <c r="X863" i="5" s="1"/>
  <c r="V864" i="5"/>
  <c r="E864" i="5"/>
  <c r="X864" i="5" s="1"/>
  <c r="V865" i="5"/>
  <c r="E865" i="5"/>
  <c r="V866" i="5"/>
  <c r="E866" i="5"/>
  <c r="X866" i="5" s="1"/>
  <c r="V867" i="5"/>
  <c r="E867" i="5"/>
  <c r="V868" i="5"/>
  <c r="E868" i="5"/>
  <c r="V869" i="5"/>
  <c r="E869" i="5"/>
  <c r="X869" i="5" s="1"/>
  <c r="V870" i="5"/>
  <c r="E870" i="5"/>
  <c r="V871" i="5"/>
  <c r="E871" i="5"/>
  <c r="V872" i="5"/>
  <c r="E872" i="5"/>
  <c r="X872" i="5" s="1"/>
  <c r="V873" i="5"/>
  <c r="E873" i="5"/>
  <c r="V874" i="5"/>
  <c r="E874" i="5"/>
  <c r="V875" i="5"/>
  <c r="E875" i="5"/>
  <c r="X875" i="5" s="1"/>
  <c r="V876" i="5"/>
  <c r="E876" i="5"/>
  <c r="X876" i="5" s="1"/>
  <c r="V877" i="5"/>
  <c r="E877" i="5"/>
  <c r="V878" i="5"/>
  <c r="E878" i="5"/>
  <c r="X878" i="5" s="1"/>
  <c r="V879" i="5"/>
  <c r="E879" i="5"/>
  <c r="V880" i="5"/>
  <c r="E880" i="5"/>
  <c r="V881" i="5"/>
  <c r="E881" i="5"/>
  <c r="X881" i="5" s="1"/>
  <c r="V882" i="5"/>
  <c r="E882" i="5"/>
  <c r="V883" i="5"/>
  <c r="E883" i="5"/>
  <c r="V884" i="5"/>
  <c r="E884" i="5"/>
  <c r="X884" i="5" s="1"/>
  <c r="V885" i="5"/>
  <c r="E885" i="5"/>
  <c r="V886" i="5"/>
  <c r="E886" i="5"/>
  <c r="V887" i="5"/>
  <c r="E887" i="5"/>
  <c r="X887" i="5" s="1"/>
  <c r="V888" i="5"/>
  <c r="E888" i="5"/>
  <c r="X888" i="5" s="1"/>
  <c r="V889" i="5"/>
  <c r="E889" i="5"/>
  <c r="V890" i="5"/>
  <c r="E890" i="5"/>
  <c r="X890" i="5" s="1"/>
  <c r="V891" i="5"/>
  <c r="E891" i="5"/>
  <c r="V892" i="5"/>
  <c r="E892" i="5"/>
  <c r="V893" i="5"/>
  <c r="E893" i="5"/>
  <c r="X893" i="5" s="1"/>
  <c r="V894" i="5"/>
  <c r="E894" i="5"/>
  <c r="V895" i="5"/>
  <c r="E895" i="5"/>
  <c r="V896" i="5"/>
  <c r="E896" i="5"/>
  <c r="X896" i="5" s="1"/>
  <c r="V897" i="5"/>
  <c r="E897" i="5"/>
  <c r="X897" i="5" s="1"/>
  <c r="V898" i="5"/>
  <c r="E898" i="5"/>
  <c r="V899" i="5"/>
  <c r="E899" i="5"/>
  <c r="X899" i="5" s="1"/>
  <c r="V900" i="5"/>
  <c r="E900" i="5"/>
  <c r="V901" i="5"/>
  <c r="E901" i="5"/>
  <c r="V902" i="5"/>
  <c r="E902" i="5"/>
  <c r="X902" i="5" s="1"/>
  <c r="V903" i="5"/>
  <c r="E903" i="5"/>
  <c r="V904" i="5"/>
  <c r="E904" i="5"/>
  <c r="V905" i="5"/>
  <c r="E905" i="5"/>
  <c r="X905" i="5" s="1"/>
  <c r="V906" i="5"/>
  <c r="E906" i="5"/>
  <c r="V907" i="5"/>
  <c r="E907" i="5"/>
  <c r="V908" i="5"/>
  <c r="E908" i="5"/>
  <c r="X908" i="5" s="1"/>
  <c r="V909" i="5"/>
  <c r="E909" i="5"/>
  <c r="V910" i="5"/>
  <c r="E910" i="5"/>
  <c r="V911" i="5"/>
  <c r="E911" i="5"/>
  <c r="X911" i="5" s="1"/>
  <c r="V912" i="5"/>
  <c r="E912" i="5"/>
  <c r="V913" i="5"/>
  <c r="E913" i="5"/>
  <c r="V914" i="5"/>
  <c r="E914" i="5"/>
  <c r="X914" i="5" s="1"/>
  <c r="V915" i="5"/>
  <c r="E915" i="5"/>
  <c r="V916" i="5"/>
  <c r="E916" i="5"/>
  <c r="V917" i="5"/>
  <c r="E917" i="5"/>
  <c r="X917" i="5" s="1"/>
  <c r="V918" i="5"/>
  <c r="E918" i="5"/>
  <c r="V919" i="5"/>
  <c r="E919" i="5"/>
  <c r="V920" i="5"/>
  <c r="E920" i="5"/>
  <c r="X920" i="5" s="1"/>
  <c r="V921" i="5"/>
  <c r="E921" i="5"/>
  <c r="V922" i="5"/>
  <c r="E922" i="5"/>
  <c r="V923" i="5"/>
  <c r="E923" i="5"/>
  <c r="X923" i="5" s="1"/>
  <c r="V924" i="5"/>
  <c r="E924" i="5"/>
  <c r="V925" i="5"/>
  <c r="E925" i="5"/>
  <c r="V926" i="5"/>
  <c r="E926" i="5"/>
  <c r="X926" i="5" s="1"/>
  <c r="V927" i="5"/>
  <c r="E927" i="5"/>
  <c r="V928" i="5"/>
  <c r="E928" i="5"/>
  <c r="V929" i="5"/>
  <c r="E929" i="5"/>
  <c r="X929" i="5" s="1"/>
  <c r="V930" i="5"/>
  <c r="E930" i="5"/>
  <c r="V931" i="5"/>
  <c r="E931" i="5"/>
  <c r="V932" i="5"/>
  <c r="E932" i="5"/>
  <c r="X932" i="5" s="1"/>
  <c r="V933" i="5"/>
  <c r="E933" i="5"/>
  <c r="V934" i="5"/>
  <c r="E934" i="5"/>
  <c r="V935" i="5"/>
  <c r="E935" i="5"/>
  <c r="X935" i="5" s="1"/>
  <c r="V936" i="5"/>
  <c r="E936" i="5"/>
  <c r="V937" i="5"/>
  <c r="E937" i="5"/>
  <c r="V938" i="5"/>
  <c r="E938" i="5"/>
  <c r="X938" i="5" s="1"/>
  <c r="V939" i="5"/>
  <c r="E939" i="5"/>
  <c r="V940" i="5"/>
  <c r="E940" i="5"/>
  <c r="V941" i="5"/>
  <c r="E941" i="5"/>
  <c r="X941" i="5" s="1"/>
  <c r="V942" i="5"/>
  <c r="E942" i="5"/>
  <c r="V943" i="5"/>
  <c r="E943" i="5"/>
  <c r="V944" i="5"/>
  <c r="E944" i="5"/>
  <c r="X944" i="5" s="1"/>
  <c r="V945" i="5"/>
  <c r="E945" i="5"/>
  <c r="V946" i="5"/>
  <c r="E946" i="5"/>
  <c r="V947" i="5"/>
  <c r="E947" i="5"/>
  <c r="X947" i="5" s="1"/>
  <c r="V948" i="5"/>
  <c r="E948" i="5"/>
  <c r="V949" i="5"/>
  <c r="E949" i="5"/>
  <c r="V950" i="5"/>
  <c r="E950" i="5"/>
  <c r="X950" i="5" s="1"/>
  <c r="V951" i="5"/>
  <c r="E951" i="5"/>
  <c r="X951" i="5" s="1"/>
  <c r="V952" i="5"/>
  <c r="E952" i="5"/>
  <c r="V953" i="5"/>
  <c r="E953" i="5"/>
  <c r="X953" i="5" s="1"/>
  <c r="V954" i="5"/>
  <c r="E954" i="5"/>
  <c r="X954" i="5" s="1"/>
  <c r="V955" i="5"/>
  <c r="E955" i="5"/>
  <c r="V956" i="5"/>
  <c r="E956" i="5"/>
  <c r="X956" i="5" s="1"/>
  <c r="V957" i="5"/>
  <c r="E957" i="5"/>
  <c r="V958" i="5"/>
  <c r="E958" i="5"/>
  <c r="V959" i="5"/>
  <c r="E959" i="5"/>
  <c r="X959" i="5" s="1"/>
  <c r="V960" i="5"/>
  <c r="E960" i="5"/>
  <c r="V961" i="5"/>
  <c r="E961" i="5"/>
  <c r="V962" i="5"/>
  <c r="E962" i="5"/>
  <c r="X962" i="5" s="1"/>
  <c r="V963" i="5"/>
  <c r="E963" i="5"/>
  <c r="V964" i="5"/>
  <c r="E964" i="5"/>
  <c r="V965" i="5"/>
  <c r="E965" i="5"/>
  <c r="X965" i="5" s="1"/>
  <c r="V966" i="5"/>
  <c r="E966" i="5"/>
  <c r="V967" i="5"/>
  <c r="E967" i="5"/>
  <c r="V968" i="5"/>
  <c r="E968" i="5"/>
  <c r="X968" i="5" s="1"/>
  <c r="V969" i="5"/>
  <c r="E969" i="5"/>
  <c r="V970" i="5"/>
  <c r="E970" i="5"/>
  <c r="V971" i="5"/>
  <c r="E971" i="5"/>
  <c r="X971" i="5" s="1"/>
  <c r="V972" i="5"/>
  <c r="E972" i="5"/>
  <c r="V973" i="5"/>
  <c r="E973" i="5"/>
  <c r="V974" i="5"/>
  <c r="E974" i="5"/>
  <c r="X974" i="5" s="1"/>
  <c r="V975" i="5"/>
  <c r="E975" i="5"/>
  <c r="V976" i="5"/>
  <c r="E976" i="5"/>
  <c r="V977" i="5"/>
  <c r="E977" i="5"/>
  <c r="X977" i="5" s="1"/>
  <c r="V978" i="5"/>
  <c r="E978" i="5"/>
  <c r="V979" i="5"/>
  <c r="E979" i="5"/>
  <c r="V980" i="5"/>
  <c r="E980" i="5"/>
  <c r="X980" i="5" s="1"/>
  <c r="V981" i="5"/>
  <c r="E981" i="5"/>
  <c r="V982" i="5"/>
  <c r="E982" i="5"/>
  <c r="V983" i="5"/>
  <c r="E983" i="5"/>
  <c r="X983" i="5" s="1"/>
  <c r="V984" i="5"/>
  <c r="E984" i="5"/>
  <c r="V985" i="5"/>
  <c r="E985" i="5"/>
  <c r="V986" i="5"/>
  <c r="E986" i="5"/>
  <c r="X986" i="5" s="1"/>
  <c r="V987" i="5"/>
  <c r="E987" i="5"/>
  <c r="V988" i="5"/>
  <c r="E988" i="5"/>
  <c r="V989" i="5"/>
  <c r="E989" i="5"/>
  <c r="X989" i="5" s="1"/>
  <c r="V990" i="5"/>
  <c r="E990" i="5"/>
  <c r="V991" i="5"/>
  <c r="E991" i="5"/>
  <c r="X991" i="5" s="1"/>
  <c r="V992" i="5"/>
  <c r="E992" i="5"/>
  <c r="X992" i="5" s="1"/>
  <c r="V993" i="5"/>
  <c r="E993" i="5"/>
  <c r="X993" i="5" s="1"/>
  <c r="V994" i="5"/>
  <c r="E994" i="5"/>
  <c r="V995" i="5"/>
  <c r="E995" i="5"/>
  <c r="X995" i="5" s="1"/>
  <c r="V996" i="5"/>
  <c r="E996" i="5"/>
  <c r="V997" i="5"/>
  <c r="E997" i="5"/>
  <c r="V998" i="5"/>
  <c r="E998" i="5"/>
  <c r="X998" i="5" s="1"/>
  <c r="V999" i="5"/>
  <c r="E999" i="5"/>
  <c r="X999" i="5" s="1"/>
  <c r="V1000" i="5"/>
  <c r="E1000" i="5"/>
  <c r="V1001" i="5"/>
  <c r="E1001" i="5"/>
  <c r="X1001" i="5" s="1"/>
  <c r="V1002" i="5"/>
  <c r="E1002" i="5"/>
  <c r="V1003" i="5"/>
  <c r="E1003" i="5"/>
  <c r="V1004" i="5"/>
  <c r="E1004" i="5"/>
  <c r="X1004" i="5" s="1"/>
  <c r="V1005" i="5"/>
  <c r="E1005" i="5"/>
  <c r="V1006" i="5"/>
  <c r="E1006" i="5"/>
  <c r="V1007" i="5"/>
  <c r="E1007" i="5"/>
  <c r="X1007" i="5" s="1"/>
  <c r="V1008" i="5"/>
  <c r="E1008" i="5"/>
  <c r="V1009" i="5"/>
  <c r="E1009" i="5"/>
  <c r="V1010" i="5"/>
  <c r="E1010" i="5"/>
  <c r="X1010" i="5" s="1"/>
  <c r="V1011" i="5"/>
  <c r="E1011" i="5"/>
  <c r="X1011" i="5" s="1"/>
  <c r="V1012" i="5"/>
  <c r="E1012" i="5"/>
  <c r="V1013" i="5"/>
  <c r="E1013" i="5"/>
  <c r="X1013" i="5" s="1"/>
  <c r="V1014" i="5"/>
  <c r="E1014" i="5"/>
  <c r="X1014" i="5" s="1"/>
  <c r="V1015" i="5"/>
  <c r="E1015" i="5"/>
  <c r="V1016" i="5"/>
  <c r="E1016" i="5"/>
  <c r="X1016" i="5" s="1"/>
  <c r="V1017" i="5"/>
  <c r="E1017" i="5"/>
  <c r="V1018" i="5"/>
  <c r="E1018" i="5"/>
  <c r="V1019" i="5"/>
  <c r="E1019" i="5"/>
  <c r="X1019" i="5" s="1"/>
  <c r="V1020" i="5"/>
  <c r="E1020" i="5"/>
  <c r="V1021" i="5"/>
  <c r="E1021" i="5"/>
  <c r="V1022" i="5"/>
  <c r="E1022" i="5"/>
  <c r="X1022" i="5" s="1"/>
  <c r="V1023" i="5"/>
  <c r="E1023" i="5"/>
  <c r="X1023" i="5" s="1"/>
  <c r="V1024" i="5"/>
  <c r="E1024" i="5"/>
  <c r="V1025" i="5"/>
  <c r="E1025" i="5"/>
  <c r="X1025" i="5" s="1"/>
  <c r="V1026" i="5"/>
  <c r="E1026" i="5"/>
  <c r="V1027" i="5"/>
  <c r="E1027" i="5"/>
  <c r="V1028" i="5"/>
  <c r="E1028" i="5"/>
  <c r="X1028" i="5" s="1"/>
  <c r="V1029" i="5"/>
  <c r="E1029" i="5"/>
  <c r="V1030" i="5"/>
  <c r="E1030" i="5"/>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X1040" i="5" s="1"/>
  <c r="V1041" i="5"/>
  <c r="E1041" i="5"/>
  <c r="V1042" i="5"/>
  <c r="E1042" i="5"/>
  <c r="V1043" i="5"/>
  <c r="E1043" i="5"/>
  <c r="X1043" i="5" s="1"/>
  <c r="V1044" i="5"/>
  <c r="E1044" i="5"/>
  <c r="V1045" i="5"/>
  <c r="E1045" i="5"/>
  <c r="V1046" i="5"/>
  <c r="E1046" i="5"/>
  <c r="X1046" i="5" s="1"/>
  <c r="V1047" i="5"/>
  <c r="E1047" i="5"/>
  <c r="V1048" i="5"/>
  <c r="E1048" i="5"/>
  <c r="V1049" i="5"/>
  <c r="E1049" i="5"/>
  <c r="X1049" i="5" s="1"/>
  <c r="V1050" i="5"/>
  <c r="E1050" i="5"/>
  <c r="X1050" i="5" s="1"/>
  <c r="V1051" i="5"/>
  <c r="E1051" i="5"/>
  <c r="V1052" i="5"/>
  <c r="E1052" i="5"/>
  <c r="X1052" i="5" s="1"/>
  <c r="V1053" i="5"/>
  <c r="E1053" i="5"/>
  <c r="V1054" i="5"/>
  <c r="E1054" i="5"/>
  <c r="V1055" i="5"/>
  <c r="E1055" i="5"/>
  <c r="X1055" i="5" s="1"/>
  <c r="V1056" i="5"/>
  <c r="E1056" i="5"/>
  <c r="V1057" i="5"/>
  <c r="E1057" i="5"/>
  <c r="V1058" i="5"/>
  <c r="E1058" i="5"/>
  <c r="X1058" i="5" s="1"/>
  <c r="V1059" i="5"/>
  <c r="E1059" i="5"/>
  <c r="V1060" i="5"/>
  <c r="E1060" i="5"/>
  <c r="V1061" i="5"/>
  <c r="E1061" i="5"/>
  <c r="X1061" i="5" s="1"/>
  <c r="V1062" i="5"/>
  <c r="E1062" i="5"/>
  <c r="V1063" i="5"/>
  <c r="E1063" i="5"/>
  <c r="V1064" i="5"/>
  <c r="E1064" i="5"/>
  <c r="X1064" i="5" s="1"/>
  <c r="V1065" i="5"/>
  <c r="E1065" i="5"/>
  <c r="V1066" i="5"/>
  <c r="E1066" i="5"/>
  <c r="V1067" i="5"/>
  <c r="E1067" i="5"/>
  <c r="X1067" i="5" s="1"/>
  <c r="V1068" i="5"/>
  <c r="E1068" i="5"/>
  <c r="V1069" i="5"/>
  <c r="E1069" i="5"/>
  <c r="V1070" i="5"/>
  <c r="E1070" i="5"/>
  <c r="X1070" i="5" s="1"/>
  <c r="V1071" i="5"/>
  <c r="E1071" i="5"/>
  <c r="V1072" i="5"/>
  <c r="E1072" i="5"/>
  <c r="V1073" i="5"/>
  <c r="E1073" i="5"/>
  <c r="X1073" i="5" s="1"/>
  <c r="V1074" i="5"/>
  <c r="E1074" i="5"/>
  <c r="V1075" i="5"/>
  <c r="E1075" i="5"/>
  <c r="V1076" i="5"/>
  <c r="E1076" i="5"/>
  <c r="X1076" i="5" s="1"/>
  <c r="V1077" i="5"/>
  <c r="E1077" i="5"/>
  <c r="V1078" i="5"/>
  <c r="E1078" i="5"/>
  <c r="V1079" i="5"/>
  <c r="E1079" i="5"/>
  <c r="X1079" i="5" s="1"/>
  <c r="V1080" i="5"/>
  <c r="E1080" i="5"/>
  <c r="V1081" i="5"/>
  <c r="E1081" i="5"/>
  <c r="V1082" i="5"/>
  <c r="E1082" i="5"/>
  <c r="X1082" i="5" s="1"/>
  <c r="V1083" i="5"/>
  <c r="E1083" i="5"/>
  <c r="V1084" i="5"/>
  <c r="E1084" i="5"/>
  <c r="V1085" i="5"/>
  <c r="E1085" i="5"/>
  <c r="X1085" i="5" s="1"/>
  <c r="V1086" i="5"/>
  <c r="E1086" i="5"/>
  <c r="V1087" i="5"/>
  <c r="E1087" i="5"/>
  <c r="V1088" i="5"/>
  <c r="E1088" i="5"/>
  <c r="X1088" i="5" s="1"/>
  <c r="V1089" i="5"/>
  <c r="E1089" i="5"/>
  <c r="V1090" i="5"/>
  <c r="E1090" i="5"/>
  <c r="V1091" i="5"/>
  <c r="E1091" i="5"/>
  <c r="X1091" i="5" s="1"/>
  <c r="V1092" i="5"/>
  <c r="E1092" i="5"/>
  <c r="V1093" i="5"/>
  <c r="E1093" i="5"/>
  <c r="V1094" i="5"/>
  <c r="E1094" i="5"/>
  <c r="X1094" i="5" s="1"/>
  <c r="V1095" i="5"/>
  <c r="E1095" i="5"/>
  <c r="V1096" i="5"/>
  <c r="E1096" i="5"/>
  <c r="V1097" i="5"/>
  <c r="E1097" i="5"/>
  <c r="X1097" i="5" s="1"/>
  <c r="V1098" i="5"/>
  <c r="E1098" i="5"/>
  <c r="V1099" i="5"/>
  <c r="E1099" i="5"/>
  <c r="X1099" i="5" s="1"/>
  <c r="V1100" i="5"/>
  <c r="E1100" i="5"/>
  <c r="X1100" i="5" s="1"/>
  <c r="V1101" i="5"/>
  <c r="E1101" i="5"/>
  <c r="V1102" i="5"/>
  <c r="E1102" i="5"/>
  <c r="V1103" i="5"/>
  <c r="E1103" i="5"/>
  <c r="X1103" i="5" s="1"/>
  <c r="V1104" i="5"/>
  <c r="E1104" i="5"/>
  <c r="V1105" i="5"/>
  <c r="E1105" i="5"/>
  <c r="V1106" i="5"/>
  <c r="E1106" i="5"/>
  <c r="X1106" i="5" s="1"/>
  <c r="V1107" i="5"/>
  <c r="E1107" i="5"/>
  <c r="V1108" i="5"/>
  <c r="E1108" i="5"/>
  <c r="V1109" i="5"/>
  <c r="E1109" i="5"/>
  <c r="X1109" i="5" s="1"/>
  <c r="V1110" i="5"/>
  <c r="E1110" i="5"/>
  <c r="V1111" i="5"/>
  <c r="E1111" i="5"/>
  <c r="V1112" i="5"/>
  <c r="E1112" i="5"/>
  <c r="X1112" i="5" s="1"/>
  <c r="V1113" i="5"/>
  <c r="E1113" i="5"/>
  <c r="V1114" i="5"/>
  <c r="E1114" i="5"/>
  <c r="V1115" i="5"/>
  <c r="E1115" i="5"/>
  <c r="X1115" i="5" s="1"/>
  <c r="V1116" i="5"/>
  <c r="E1116" i="5"/>
  <c r="V1117" i="5"/>
  <c r="E1117" i="5"/>
  <c r="V1118" i="5"/>
  <c r="E1118" i="5"/>
  <c r="X1118" i="5" s="1"/>
  <c r="V1119" i="5"/>
  <c r="E1119" i="5"/>
  <c r="X1119" i="5" s="1"/>
  <c r="V1120" i="5"/>
  <c r="E1120" i="5"/>
  <c r="V1121" i="5"/>
  <c r="E1121" i="5"/>
  <c r="X1121" i="5" s="1"/>
  <c r="V1122" i="5"/>
  <c r="E1122" i="5"/>
  <c r="V1123" i="5"/>
  <c r="E1123" i="5"/>
  <c r="V1124" i="5"/>
  <c r="E1124" i="5"/>
  <c r="X1124" i="5" s="1"/>
  <c r="V1125" i="5"/>
  <c r="E1125" i="5"/>
  <c r="V1126" i="5"/>
  <c r="E1126" i="5"/>
  <c r="V1127" i="5"/>
  <c r="E1127" i="5"/>
  <c r="X1127" i="5" s="1"/>
  <c r="V1128" i="5"/>
  <c r="E1128" i="5"/>
  <c r="V1129" i="5"/>
  <c r="E1129" i="5"/>
  <c r="V1130" i="5"/>
  <c r="E1130" i="5"/>
  <c r="X1130" i="5" s="1"/>
  <c r="V1131" i="5"/>
  <c r="E1131" i="5"/>
  <c r="V1132" i="5"/>
  <c r="E1132" i="5"/>
  <c r="V1133" i="5"/>
  <c r="E1133" i="5"/>
  <c r="X1133" i="5" s="1"/>
  <c r="V1134" i="5"/>
  <c r="E1134" i="5"/>
  <c r="V1135" i="5"/>
  <c r="E1135" i="5"/>
  <c r="V1136" i="5"/>
  <c r="E1136" i="5"/>
  <c r="X1136" i="5" s="1"/>
  <c r="V1137" i="5"/>
  <c r="E1137" i="5"/>
  <c r="V1138" i="5"/>
  <c r="E1138" i="5"/>
  <c r="V1139" i="5"/>
  <c r="E1139" i="5"/>
  <c r="X1139" i="5" s="1"/>
  <c r="V1140" i="5"/>
  <c r="E1140" i="5"/>
  <c r="V1141" i="5"/>
  <c r="E1141" i="5"/>
  <c r="V1142" i="5"/>
  <c r="E1142" i="5"/>
  <c r="X1142" i="5" s="1"/>
  <c r="V1143" i="5"/>
  <c r="E1143" i="5"/>
  <c r="V1144" i="5"/>
  <c r="E1144" i="5"/>
  <c r="V1145" i="5"/>
  <c r="E1145" i="5"/>
  <c r="X1145" i="5" s="1"/>
  <c r="V1146" i="5"/>
  <c r="E1146" i="5"/>
  <c r="V1147" i="5"/>
  <c r="E1147" i="5"/>
  <c r="V1148" i="5"/>
  <c r="E1148" i="5"/>
  <c r="X1148" i="5" s="1"/>
  <c r="V1149" i="5"/>
  <c r="E1149" i="5"/>
  <c r="V1150" i="5"/>
  <c r="E1150" i="5"/>
  <c r="V1151" i="5"/>
  <c r="E1151" i="5"/>
  <c r="X1151" i="5" s="1"/>
  <c r="V1152" i="5"/>
  <c r="E1152" i="5"/>
  <c r="X1152" i="5" s="1"/>
  <c r="V1153" i="5"/>
  <c r="E1153" i="5"/>
  <c r="V1154" i="5"/>
  <c r="E1154" i="5"/>
  <c r="X1154" i="5" s="1"/>
  <c r="V1155" i="5"/>
  <c r="E1155" i="5"/>
  <c r="V1156" i="5"/>
  <c r="E1156" i="5"/>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X1175" i="5" s="1"/>
  <c r="V1176" i="5"/>
  <c r="E1176" i="5"/>
  <c r="V1177" i="5"/>
  <c r="E1177" i="5"/>
  <c r="V1178" i="5"/>
  <c r="E1178" i="5"/>
  <c r="X1178" i="5" s="1"/>
  <c r="V1179" i="5"/>
  <c r="E1179" i="5"/>
  <c r="V1180" i="5"/>
  <c r="E1180" i="5"/>
  <c r="V1181" i="5"/>
  <c r="E1181" i="5"/>
  <c r="X1181" i="5" s="1"/>
  <c r="V1182" i="5"/>
  <c r="E1182" i="5"/>
  <c r="V1183" i="5"/>
  <c r="E1183" i="5"/>
  <c r="V1184" i="5"/>
  <c r="E1184" i="5"/>
  <c r="X1184" i="5" s="1"/>
  <c r="V1185" i="5"/>
  <c r="E1185" i="5"/>
  <c r="V1186" i="5"/>
  <c r="E1186" i="5"/>
  <c r="V1187" i="5"/>
  <c r="E1187" i="5"/>
  <c r="X1187" i="5" s="1"/>
  <c r="V1188" i="5"/>
  <c r="E1188" i="5"/>
  <c r="V1189" i="5"/>
  <c r="E1189" i="5"/>
  <c r="V1190" i="5"/>
  <c r="E1190" i="5"/>
  <c r="X1190" i="5" s="1"/>
  <c r="V1191" i="5"/>
  <c r="E1191" i="5"/>
  <c r="V1192" i="5"/>
  <c r="E1192" i="5"/>
  <c r="V1193" i="5"/>
  <c r="E1193" i="5"/>
  <c r="X1193" i="5" s="1"/>
  <c r="V1194" i="5"/>
  <c r="E1194" i="5"/>
  <c r="V1195" i="5"/>
  <c r="E1195" i="5"/>
  <c r="V1196" i="5"/>
  <c r="E1196" i="5"/>
  <c r="X1196" i="5" s="1"/>
  <c r="V1197" i="5"/>
  <c r="E1197" i="5"/>
  <c r="V1198" i="5"/>
  <c r="E1198" i="5"/>
  <c r="V1199" i="5"/>
  <c r="E1199" i="5"/>
  <c r="X1199" i="5" s="1"/>
  <c r="V1200" i="5"/>
  <c r="E1200" i="5"/>
  <c r="V1201" i="5"/>
  <c r="E1201" i="5"/>
  <c r="V1202" i="5"/>
  <c r="E1202" i="5"/>
  <c r="X1202" i="5" s="1"/>
  <c r="V1203" i="5"/>
  <c r="E1203" i="5"/>
  <c r="V1204" i="5"/>
  <c r="E1204" i="5"/>
  <c r="V1205" i="5"/>
  <c r="E1205" i="5"/>
  <c r="X1205" i="5" s="1"/>
  <c r="V1206" i="5"/>
  <c r="E1206" i="5"/>
  <c r="V1207" i="5"/>
  <c r="E1207" i="5"/>
  <c r="V1208" i="5"/>
  <c r="E1208" i="5"/>
  <c r="X1208" i="5" s="1"/>
  <c r="V1209" i="5"/>
  <c r="E1209" i="5"/>
  <c r="V1210" i="5"/>
  <c r="E1210" i="5"/>
  <c r="V1211" i="5"/>
  <c r="E1211" i="5"/>
  <c r="X1211" i="5" s="1"/>
  <c r="V1212" i="5"/>
  <c r="E1212" i="5"/>
  <c r="V1213" i="5"/>
  <c r="E1213" i="5"/>
  <c r="X1213" i="5" s="1"/>
  <c r="V1214" i="5"/>
  <c r="E1214" i="5"/>
  <c r="X1214" i="5" s="1"/>
  <c r="V1215" i="5"/>
  <c r="E1215" i="5"/>
  <c r="V1216" i="5"/>
  <c r="E1216" i="5"/>
  <c r="V1217" i="5"/>
  <c r="E1217" i="5"/>
  <c r="X1217" i="5" s="1"/>
  <c r="V1218" i="5"/>
  <c r="E1218" i="5"/>
  <c r="V1219" i="5"/>
  <c r="E1219" i="5"/>
  <c r="V1220" i="5"/>
  <c r="E1220" i="5"/>
  <c r="X1220" i="5" s="1"/>
  <c r="V1221" i="5"/>
  <c r="E1221" i="5"/>
  <c r="X1221" i="5" s="1"/>
  <c r="V1222" i="5"/>
  <c r="E1222" i="5"/>
  <c r="V1223" i="5"/>
  <c r="E1223" i="5"/>
  <c r="X1223" i="5" s="1"/>
  <c r="V1224" i="5"/>
  <c r="E1224" i="5"/>
  <c r="V1225" i="5"/>
  <c r="E1225" i="5"/>
  <c r="V1226" i="5"/>
  <c r="E1226" i="5"/>
  <c r="X1226" i="5" s="1"/>
  <c r="V1227" i="5"/>
  <c r="E1227" i="5"/>
  <c r="V1228" i="5"/>
  <c r="E1228" i="5"/>
  <c r="V1229" i="5"/>
  <c r="E1229" i="5"/>
  <c r="X1229" i="5" s="1"/>
  <c r="V1230" i="5"/>
  <c r="E1230" i="5"/>
  <c r="V1231" i="5"/>
  <c r="E1231" i="5"/>
  <c r="V1232" i="5"/>
  <c r="E1232" i="5"/>
  <c r="X1232" i="5" s="1"/>
  <c r="V1233" i="5"/>
  <c r="E1233" i="5"/>
  <c r="X1233" i="5" s="1"/>
  <c r="V1234" i="5"/>
  <c r="E1234" i="5"/>
  <c r="V1235" i="5"/>
  <c r="E1235" i="5"/>
  <c r="X1235" i="5" s="1"/>
  <c r="V1236" i="5"/>
  <c r="E1236" i="5"/>
  <c r="V1237" i="5"/>
  <c r="E1237" i="5"/>
  <c r="X1237" i="5" s="1"/>
  <c r="V1238" i="5"/>
  <c r="E1238" i="5"/>
  <c r="X1238" i="5" s="1"/>
  <c r="V1239" i="5"/>
  <c r="E1239" i="5"/>
  <c r="V1240" i="5"/>
  <c r="E1240" i="5"/>
  <c r="V1241" i="5"/>
  <c r="E1241" i="5"/>
  <c r="X1241" i="5" s="1"/>
  <c r="V1242" i="5"/>
  <c r="E1242" i="5"/>
  <c r="V1243" i="5"/>
  <c r="E1243" i="5"/>
  <c r="V1244" i="5"/>
  <c r="E1244" i="5"/>
  <c r="X1244" i="5" s="1"/>
  <c r="V1245" i="5"/>
  <c r="E1245" i="5"/>
  <c r="X1245" i="5" s="1"/>
  <c r="V1246" i="5"/>
  <c r="E1246" i="5"/>
  <c r="V1247" i="5"/>
  <c r="E1247" i="5"/>
  <c r="X1247" i="5" s="1"/>
  <c r="V1248" i="5"/>
  <c r="E1248" i="5"/>
  <c r="V1249" i="5"/>
  <c r="E1249" i="5"/>
  <c r="V1250" i="5"/>
  <c r="E1250" i="5"/>
  <c r="X1250" i="5" s="1"/>
  <c r="V1251" i="5"/>
  <c r="E1251" i="5"/>
  <c r="V1252" i="5"/>
  <c r="E1252" i="5"/>
  <c r="V1253" i="5"/>
  <c r="E1253" i="5"/>
  <c r="X1253" i="5" s="1"/>
  <c r="V1254" i="5"/>
  <c r="E1254" i="5"/>
  <c r="V1255" i="5"/>
  <c r="E1255" i="5"/>
  <c r="V1256" i="5"/>
  <c r="E1256" i="5"/>
  <c r="X1256" i="5" s="1"/>
  <c r="V1257" i="5"/>
  <c r="E1257" i="5"/>
  <c r="V1258" i="5"/>
  <c r="E1258" i="5"/>
  <c r="V1259" i="5"/>
  <c r="E1259" i="5"/>
  <c r="X1259" i="5" s="1"/>
  <c r="V1260" i="5"/>
  <c r="E1260" i="5"/>
  <c r="V1261" i="5"/>
  <c r="E1261" i="5"/>
  <c r="V1262" i="5"/>
  <c r="E1262" i="5"/>
  <c r="X1262" i="5" s="1"/>
  <c r="V1263" i="5"/>
  <c r="E1263" i="5"/>
  <c r="V1264" i="5"/>
  <c r="E1264" i="5"/>
  <c r="V1265" i="5"/>
  <c r="E1265" i="5"/>
  <c r="X1265" i="5" s="1"/>
  <c r="V1266" i="5"/>
  <c r="E1266" i="5"/>
  <c r="V1267" i="5"/>
  <c r="E1267" i="5"/>
  <c r="V1268" i="5"/>
  <c r="E1268" i="5"/>
  <c r="X1268" i="5" s="1"/>
  <c r="V1269" i="5"/>
  <c r="E1269" i="5"/>
  <c r="V1270" i="5"/>
  <c r="E1270" i="5"/>
  <c r="V1271" i="5"/>
  <c r="E1271" i="5"/>
  <c r="X1271" i="5" s="1"/>
  <c r="V1272" i="5"/>
  <c r="E1272" i="5"/>
  <c r="V1273" i="5"/>
  <c r="E1273" i="5"/>
  <c r="V1274" i="5"/>
  <c r="E1274" i="5"/>
  <c r="X1274" i="5" s="1"/>
  <c r="V1275" i="5"/>
  <c r="E1275" i="5"/>
  <c r="V1276" i="5"/>
  <c r="E1276" i="5"/>
  <c r="V1277" i="5"/>
  <c r="E1277" i="5"/>
  <c r="X1277" i="5" s="1"/>
  <c r="V1278" i="5"/>
  <c r="E1278" i="5"/>
  <c r="V1279" i="5"/>
  <c r="E1279" i="5"/>
  <c r="V1280" i="5"/>
  <c r="E1280" i="5"/>
  <c r="X1280" i="5" s="1"/>
  <c r="V1281" i="5"/>
  <c r="E1281" i="5"/>
  <c r="V1282" i="5"/>
  <c r="E1282" i="5"/>
  <c r="V1283" i="5"/>
  <c r="E1283" i="5"/>
  <c r="X1283" i="5" s="1"/>
  <c r="V1284" i="5"/>
  <c r="E1284" i="5"/>
  <c r="V1285" i="5"/>
  <c r="E1285" i="5"/>
  <c r="V1286" i="5"/>
  <c r="E1286" i="5"/>
  <c r="X1286" i="5" s="1"/>
  <c r="V1287" i="5"/>
  <c r="E1287" i="5"/>
  <c r="V1288" i="5"/>
  <c r="E1288" i="5"/>
  <c r="V1289" i="5"/>
  <c r="E1289" i="5"/>
  <c r="X1289" i="5" s="1"/>
  <c r="V1290" i="5"/>
  <c r="E1290" i="5"/>
  <c r="V1291" i="5"/>
  <c r="E1291" i="5"/>
  <c r="V1292" i="5"/>
  <c r="E1292" i="5"/>
  <c r="X1292" i="5" s="1"/>
  <c r="V1293" i="5"/>
  <c r="E1293" i="5"/>
  <c r="V1294" i="5"/>
  <c r="E1294" i="5"/>
  <c r="V1295" i="5"/>
  <c r="E1295" i="5"/>
  <c r="X1295" i="5" s="1"/>
  <c r="V1296" i="5"/>
  <c r="E1296" i="5"/>
  <c r="V1297" i="5"/>
  <c r="E1297" i="5"/>
  <c r="V1298" i="5"/>
  <c r="E1298" i="5"/>
  <c r="X1298" i="5" s="1"/>
  <c r="V1299" i="5"/>
  <c r="E1299" i="5"/>
  <c r="V1300" i="5"/>
  <c r="E1300" i="5"/>
  <c r="V1301" i="5"/>
  <c r="E1301" i="5"/>
  <c r="X1301" i="5" s="1"/>
  <c r="V1302" i="5"/>
  <c r="E1302" i="5"/>
  <c r="V1303" i="5"/>
  <c r="E1303" i="5"/>
  <c r="V1304" i="5"/>
  <c r="E1304" i="5"/>
  <c r="X1304" i="5" s="1"/>
  <c r="V1305" i="5"/>
  <c r="E1305" i="5"/>
  <c r="V1306" i="5"/>
  <c r="E1306" i="5"/>
  <c r="V1307" i="5"/>
  <c r="E1307" i="5"/>
  <c r="X1307" i="5" s="1"/>
  <c r="V1308" i="5"/>
  <c r="E1308" i="5"/>
  <c r="V1309" i="5"/>
  <c r="E1309" i="5"/>
  <c r="V1310" i="5"/>
  <c r="E1310" i="5"/>
  <c r="X1310" i="5" s="1"/>
  <c r="V1311" i="5"/>
  <c r="E1311" i="5"/>
  <c r="V1312" i="5"/>
  <c r="E1312" i="5"/>
  <c r="V1313" i="5"/>
  <c r="E1313" i="5"/>
  <c r="X1313" i="5" s="1"/>
  <c r="V1314" i="5"/>
  <c r="E1314" i="5"/>
  <c r="V1315" i="5"/>
  <c r="E1315" i="5"/>
  <c r="V1316" i="5"/>
  <c r="E1316" i="5"/>
  <c r="X1316" i="5" s="1"/>
  <c r="V1317" i="5"/>
  <c r="E1317" i="5"/>
  <c r="V1318" i="5"/>
  <c r="E1318" i="5"/>
  <c r="V1319" i="5"/>
  <c r="E1319" i="5"/>
  <c r="X1319" i="5" s="1"/>
  <c r="V1320" i="5"/>
  <c r="E1320" i="5"/>
  <c r="V1321" i="5"/>
  <c r="E1321" i="5"/>
  <c r="V1322" i="5"/>
  <c r="E1322" i="5"/>
  <c r="X1322" i="5" s="1"/>
  <c r="V1323" i="5"/>
  <c r="E1323" i="5"/>
  <c r="V1324" i="5"/>
  <c r="E1324" i="5"/>
  <c r="V1325" i="5"/>
  <c r="E1325" i="5"/>
  <c r="X1325" i="5" s="1"/>
  <c r="V1326" i="5"/>
  <c r="E1326" i="5"/>
  <c r="V1327" i="5"/>
  <c r="E1327" i="5"/>
  <c r="V1328" i="5"/>
  <c r="E1328" i="5"/>
  <c r="X1328" i="5" s="1"/>
  <c r="V1329" i="5"/>
  <c r="E1329" i="5"/>
  <c r="V1330" i="5"/>
  <c r="E1330" i="5"/>
  <c r="V1331" i="5"/>
  <c r="E1331" i="5"/>
  <c r="X1331" i="5" s="1"/>
  <c r="V1332" i="5"/>
  <c r="E1332" i="5"/>
  <c r="V1333" i="5"/>
  <c r="E1333" i="5"/>
  <c r="V1334" i="5"/>
  <c r="E1334" i="5"/>
  <c r="X1334" i="5" s="1"/>
  <c r="V1335" i="5"/>
  <c r="E1335" i="5"/>
  <c r="V1336" i="5"/>
  <c r="E1336" i="5"/>
  <c r="V1337" i="5"/>
  <c r="E1337" i="5"/>
  <c r="X1337" i="5" s="1"/>
  <c r="V1338" i="5"/>
  <c r="E1338" i="5"/>
  <c r="V1339" i="5"/>
  <c r="E1339" i="5"/>
  <c r="V1340" i="5"/>
  <c r="E1340" i="5"/>
  <c r="X1340" i="5" s="1"/>
  <c r="V1341" i="5"/>
  <c r="E1341" i="5"/>
  <c r="V1342" i="5"/>
  <c r="E1342" i="5"/>
  <c r="V1343" i="5"/>
  <c r="E1343" i="5"/>
  <c r="X1343" i="5" s="1"/>
  <c r="V1344" i="5"/>
  <c r="E1344" i="5"/>
  <c r="X1344" i="5" s="1"/>
  <c r="V1345" i="5"/>
  <c r="E1345" i="5"/>
  <c r="V1346" i="5"/>
  <c r="E1346" i="5"/>
  <c r="X1346" i="5" s="1"/>
  <c r="V1347" i="5"/>
  <c r="E1347" i="5"/>
  <c r="V1348" i="5"/>
  <c r="E1348" i="5"/>
  <c r="V1349" i="5"/>
  <c r="E1349" i="5"/>
  <c r="X1349" i="5" s="1"/>
  <c r="V1350" i="5"/>
  <c r="E1350" i="5"/>
  <c r="V1351" i="5"/>
  <c r="E1351" i="5"/>
  <c r="V1352" i="5"/>
  <c r="E1352" i="5"/>
  <c r="X1352" i="5" s="1"/>
  <c r="V1353" i="5"/>
  <c r="E1353" i="5"/>
  <c r="V1354" i="5"/>
  <c r="E1354" i="5"/>
  <c r="V1355" i="5"/>
  <c r="E1355" i="5"/>
  <c r="X1355" i="5" s="1"/>
  <c r="V1356" i="5"/>
  <c r="E1356" i="5"/>
  <c r="X1356" i="5" s="1"/>
  <c r="V1357" i="5"/>
  <c r="E1357" i="5"/>
  <c r="V1358" i="5"/>
  <c r="E1358" i="5"/>
  <c r="X1358" i="5" s="1"/>
  <c r="V1359" i="5"/>
  <c r="E1359" i="5"/>
  <c r="V1360" i="5"/>
  <c r="E1360" i="5"/>
  <c r="V1361" i="5"/>
  <c r="E1361" i="5"/>
  <c r="X1361" i="5" s="1"/>
  <c r="V1362" i="5"/>
  <c r="E1362" i="5"/>
  <c r="V1363" i="5"/>
  <c r="E1363" i="5"/>
  <c r="V1364" i="5"/>
  <c r="E1364" i="5"/>
  <c r="X1364" i="5" s="1"/>
  <c r="V1365" i="5"/>
  <c r="E1365" i="5"/>
  <c r="V1366" i="5"/>
  <c r="E1366" i="5"/>
  <c r="V1367" i="5"/>
  <c r="E1367" i="5"/>
  <c r="X1367" i="5" s="1"/>
  <c r="V1368" i="5"/>
  <c r="E1368" i="5"/>
  <c r="V1369" i="5"/>
  <c r="E1369" i="5"/>
  <c r="V1370" i="5"/>
  <c r="E1370" i="5"/>
  <c r="X1370" i="5" s="1"/>
  <c r="V1371" i="5"/>
  <c r="E1371" i="5"/>
  <c r="V1372" i="5"/>
  <c r="E1372" i="5"/>
  <c r="V1373" i="5"/>
  <c r="E1373" i="5"/>
  <c r="X1373" i="5" s="1"/>
  <c r="V1374" i="5"/>
  <c r="E1374" i="5"/>
  <c r="V1375" i="5"/>
  <c r="E1375" i="5"/>
  <c r="V1376" i="5"/>
  <c r="E1376" i="5"/>
  <c r="X1376" i="5" s="1"/>
  <c r="V1377" i="5"/>
  <c r="E1377" i="5"/>
  <c r="V1378" i="5"/>
  <c r="E1378" i="5"/>
  <c r="V1379" i="5"/>
  <c r="E1379" i="5"/>
  <c r="X1379" i="5" s="1"/>
  <c r="V1380" i="5"/>
  <c r="E1380" i="5"/>
  <c r="V1381" i="5"/>
  <c r="E1381" i="5"/>
  <c r="V1382" i="5"/>
  <c r="E1382" i="5"/>
  <c r="X1382" i="5" s="1"/>
  <c r="V1383" i="5"/>
  <c r="E1383" i="5"/>
  <c r="V1384" i="5"/>
  <c r="E1384" i="5"/>
  <c r="V1385" i="5"/>
  <c r="E1385" i="5"/>
  <c r="X1385" i="5" s="1"/>
  <c r="V1386" i="5"/>
  <c r="E1386" i="5"/>
  <c r="V1387" i="5"/>
  <c r="E1387" i="5"/>
  <c r="V1388" i="5"/>
  <c r="E1388" i="5"/>
  <c r="X1388" i="5" s="1"/>
  <c r="V1389" i="5"/>
  <c r="E1389" i="5"/>
  <c r="V1390" i="5"/>
  <c r="E1390" i="5"/>
  <c r="V1391" i="5"/>
  <c r="E1391" i="5"/>
  <c r="X1391" i="5" s="1"/>
  <c r="V1392" i="5"/>
  <c r="E1392" i="5"/>
  <c r="V1393" i="5"/>
  <c r="E1393" i="5"/>
  <c r="V1394" i="5"/>
  <c r="E1394" i="5"/>
  <c r="X1394" i="5" s="1"/>
  <c r="V1395" i="5"/>
  <c r="E1395" i="5"/>
  <c r="V1396" i="5"/>
  <c r="E1396" i="5"/>
  <c r="V1397" i="5"/>
  <c r="E1397" i="5"/>
  <c r="X1397" i="5" s="1"/>
  <c r="V1398" i="5"/>
  <c r="E1398" i="5"/>
  <c r="V1399" i="5"/>
  <c r="E1399" i="5"/>
  <c r="V1400" i="5"/>
  <c r="E1400" i="5"/>
  <c r="X1400" i="5" s="1"/>
  <c r="V1401" i="5"/>
  <c r="E1401" i="5"/>
  <c r="V1402" i="5"/>
  <c r="E1402" i="5"/>
  <c r="V1403" i="5"/>
  <c r="E1403" i="5"/>
  <c r="X1403" i="5" s="1"/>
  <c r="V1404" i="5"/>
  <c r="E1404" i="5"/>
  <c r="V1405" i="5"/>
  <c r="E1405" i="5"/>
  <c r="V1406" i="5"/>
  <c r="E1406" i="5"/>
  <c r="X1406" i="5" s="1"/>
  <c r="V1407" i="5"/>
  <c r="E1407" i="5"/>
  <c r="V1408" i="5"/>
  <c r="E1408" i="5"/>
  <c r="V1409" i="5"/>
  <c r="E1409" i="5"/>
  <c r="X1409" i="5" s="1"/>
  <c r="V1410" i="5"/>
  <c r="E1410" i="5"/>
  <c r="V1411" i="5"/>
  <c r="E1411" i="5"/>
  <c r="V1412" i="5"/>
  <c r="E1412" i="5"/>
  <c r="X1412" i="5" s="1"/>
  <c r="V1413" i="5"/>
  <c r="E1413" i="5"/>
  <c r="V1414" i="5"/>
  <c r="E1414" i="5"/>
  <c r="V1415" i="5"/>
  <c r="E1415" i="5"/>
  <c r="X1415" i="5" s="1"/>
  <c r="V1416" i="5"/>
  <c r="E1416" i="5"/>
  <c r="V1417" i="5"/>
  <c r="E1417" i="5"/>
  <c r="V1418" i="5"/>
  <c r="E1418" i="5"/>
  <c r="X1418" i="5" s="1"/>
  <c r="V1419" i="5"/>
  <c r="E1419" i="5"/>
  <c r="V1420" i="5"/>
  <c r="E1420" i="5"/>
  <c r="V1421" i="5"/>
  <c r="E1421" i="5"/>
  <c r="X1421" i="5" s="1"/>
  <c r="V1422" i="5"/>
  <c r="E1422" i="5"/>
  <c r="V1423" i="5"/>
  <c r="E1423" i="5"/>
  <c r="V1424" i="5"/>
  <c r="E1424" i="5"/>
  <c r="X1424" i="5" s="1"/>
  <c r="V1425" i="5"/>
  <c r="E1425" i="5"/>
  <c r="V1426" i="5"/>
  <c r="E1426" i="5"/>
  <c r="V1427" i="5"/>
  <c r="E1427" i="5"/>
  <c r="X1427" i="5" s="1"/>
  <c r="V1428" i="5"/>
  <c r="E1428" i="5"/>
  <c r="V1429" i="5"/>
  <c r="E1429" i="5"/>
  <c r="V1430" i="5"/>
  <c r="E1430" i="5"/>
  <c r="X1430" i="5" s="1"/>
  <c r="V1431" i="5"/>
  <c r="E1431" i="5"/>
  <c r="V1432" i="5"/>
  <c r="E1432" i="5"/>
  <c r="V1433" i="5"/>
  <c r="E1433" i="5"/>
  <c r="X1433" i="5" s="1"/>
  <c r="V1434" i="5"/>
  <c r="E1434" i="5"/>
  <c r="V1435" i="5"/>
  <c r="E1435" i="5"/>
  <c r="V1436" i="5"/>
  <c r="E1436" i="5"/>
  <c r="X1436" i="5" s="1"/>
  <c r="V1437" i="5"/>
  <c r="E1437" i="5"/>
  <c r="V1438" i="5"/>
  <c r="E1438" i="5"/>
  <c r="V1439" i="5"/>
  <c r="E1439" i="5"/>
  <c r="X1439" i="5" s="1"/>
  <c r="V1440" i="5"/>
  <c r="E1440" i="5"/>
  <c r="V1441" i="5"/>
  <c r="E1441" i="5"/>
  <c r="V1442" i="5"/>
  <c r="E1442" i="5"/>
  <c r="X1442" i="5" s="1"/>
  <c r="V1443" i="5"/>
  <c r="E1443" i="5"/>
  <c r="V1444" i="5"/>
  <c r="E1444" i="5"/>
  <c r="V1445" i="5"/>
  <c r="E1445" i="5"/>
  <c r="X1445" i="5" s="1"/>
  <c r="V1446" i="5"/>
  <c r="E1446" i="5"/>
  <c r="V1447" i="5"/>
  <c r="E1447" i="5"/>
  <c r="V1448" i="5"/>
  <c r="E1448" i="5"/>
  <c r="X1448" i="5" s="1"/>
  <c r="V1449" i="5"/>
  <c r="E1449" i="5"/>
  <c r="X1449" i="5" s="1"/>
  <c r="V1450" i="5"/>
  <c r="E1450" i="5"/>
  <c r="V1451" i="5"/>
  <c r="E1451" i="5"/>
  <c r="X1451" i="5" s="1"/>
  <c r="V1452" i="5"/>
  <c r="E1452" i="5"/>
  <c r="V1453" i="5"/>
  <c r="E1453" i="5"/>
  <c r="V1454" i="5"/>
  <c r="E1454" i="5"/>
  <c r="X1454" i="5" s="1"/>
  <c r="V1455" i="5"/>
  <c r="E1455" i="5"/>
  <c r="V1456" i="5"/>
  <c r="E1456" i="5"/>
  <c r="V1457" i="5"/>
  <c r="E1457" i="5"/>
  <c r="X1457" i="5" s="1"/>
  <c r="V1458" i="5"/>
  <c r="E1458" i="5"/>
  <c r="V1459" i="5"/>
  <c r="E1459" i="5"/>
  <c r="V1460" i="5"/>
  <c r="E1460" i="5"/>
  <c r="X1460" i="5" s="1"/>
  <c r="V1461" i="5"/>
  <c r="E1461" i="5"/>
  <c r="V1462" i="5"/>
  <c r="E1462" i="5"/>
  <c r="V1463" i="5"/>
  <c r="E1463" i="5"/>
  <c r="X1463" i="5" s="1"/>
  <c r="V1464" i="5"/>
  <c r="E1464" i="5"/>
  <c r="V1465" i="5"/>
  <c r="E1465" i="5"/>
  <c r="V1466" i="5"/>
  <c r="E1466" i="5"/>
  <c r="X1466" i="5" s="1"/>
  <c r="V1467" i="5"/>
  <c r="E1467" i="5"/>
  <c r="X1467" i="5" s="1"/>
  <c r="V1468" i="5"/>
  <c r="E1468" i="5"/>
  <c r="V1469" i="5"/>
  <c r="E1469" i="5"/>
  <c r="X1469" i="5" s="1"/>
  <c r="V1470" i="5"/>
  <c r="E1470" i="5"/>
  <c r="V1471" i="5"/>
  <c r="E1471" i="5"/>
  <c r="V1472" i="5"/>
  <c r="E1472" i="5"/>
  <c r="X1472" i="5" s="1"/>
  <c r="V1473" i="5"/>
  <c r="E1473" i="5"/>
  <c r="V1474" i="5"/>
  <c r="E1474" i="5"/>
  <c r="V1475" i="5"/>
  <c r="E1475" i="5"/>
  <c r="X1475" i="5" s="1"/>
  <c r="V1476" i="5"/>
  <c r="E1476" i="5"/>
  <c r="V1477" i="5"/>
  <c r="E1477" i="5"/>
  <c r="V1478" i="5"/>
  <c r="E1478" i="5"/>
  <c r="X1478" i="5" s="1"/>
  <c r="V1479" i="5"/>
  <c r="E1479" i="5"/>
  <c r="X1479" i="5" s="1"/>
  <c r="V1480" i="5"/>
  <c r="E1480" i="5"/>
  <c r="V1481" i="5"/>
  <c r="E1481" i="5"/>
  <c r="X1481" i="5" s="1"/>
  <c r="V1482" i="5"/>
  <c r="E1482" i="5"/>
  <c r="V1483" i="5"/>
  <c r="E1483" i="5"/>
  <c r="V1484" i="5"/>
  <c r="E1484" i="5"/>
  <c r="X1484" i="5" s="1"/>
  <c r="V1485" i="5"/>
  <c r="E1485" i="5"/>
  <c r="V1486" i="5"/>
  <c r="E1486" i="5"/>
  <c r="V1487" i="5"/>
  <c r="E1487" i="5"/>
  <c r="X1487" i="5" s="1"/>
  <c r="V1488" i="5"/>
  <c r="E1488" i="5"/>
  <c r="V1489" i="5"/>
  <c r="E1489" i="5"/>
  <c r="V1490" i="5"/>
  <c r="E1490" i="5"/>
  <c r="X1490" i="5" s="1"/>
  <c r="V1491" i="5"/>
  <c r="E1491" i="5"/>
  <c r="V1492" i="5"/>
  <c r="E1492" i="5"/>
  <c r="V1493" i="5"/>
  <c r="E1493" i="5"/>
  <c r="X1493" i="5" s="1"/>
  <c r="V1494" i="5"/>
  <c r="E1494" i="5"/>
  <c r="V1495" i="5"/>
  <c r="E1495" i="5"/>
  <c r="V1496" i="5"/>
  <c r="E1496" i="5"/>
  <c r="X1496" i="5" s="1"/>
  <c r="V1497" i="5"/>
  <c r="E1497" i="5"/>
  <c r="X1497" i="5" s="1"/>
  <c r="V1498" i="5"/>
  <c r="E1498" i="5"/>
  <c r="V1499" i="5"/>
  <c r="E1499" i="5"/>
  <c r="X1499" i="5" s="1"/>
  <c r="V1500" i="5"/>
  <c r="E1500" i="5"/>
  <c r="V1501" i="5"/>
  <c r="E1501" i="5"/>
  <c r="V1502" i="5"/>
  <c r="E1502" i="5"/>
  <c r="X1502" i="5" s="1"/>
  <c r="V1503" i="5"/>
  <c r="E1503" i="5"/>
  <c r="V1504" i="5"/>
  <c r="E1504" i="5"/>
  <c r="V1505" i="5"/>
  <c r="E1505" i="5"/>
  <c r="X1505" i="5" s="1"/>
  <c r="V1506" i="5"/>
  <c r="E1506" i="5"/>
  <c r="V1507" i="5"/>
  <c r="E1507" i="5"/>
  <c r="V1508" i="5"/>
  <c r="E1508" i="5"/>
  <c r="X1508" i="5" s="1"/>
  <c r="V1509" i="5"/>
  <c r="E1509" i="5"/>
  <c r="V1510" i="5"/>
  <c r="E1510" i="5"/>
  <c r="V1511" i="5"/>
  <c r="E1511" i="5"/>
  <c r="X1511" i="5" s="1"/>
  <c r="V1512" i="5"/>
  <c r="E1512" i="5"/>
  <c r="V1513" i="5"/>
  <c r="E1513" i="5"/>
  <c r="V1514" i="5"/>
  <c r="E1514" i="5"/>
  <c r="X1514" i="5" s="1"/>
  <c r="V1515" i="5"/>
  <c r="E1515" i="5"/>
  <c r="V1516" i="5"/>
  <c r="E1516" i="5"/>
  <c r="V1517" i="5"/>
  <c r="E1517" i="5"/>
  <c r="X1517" i="5" s="1"/>
  <c r="V1518" i="5"/>
  <c r="E1518" i="5"/>
  <c r="V1519" i="5"/>
  <c r="E1519" i="5"/>
  <c r="V1520" i="5"/>
  <c r="E1520" i="5"/>
  <c r="X1520" i="5" s="1"/>
  <c r="V1521" i="5"/>
  <c r="E1521" i="5"/>
  <c r="V1522" i="5"/>
  <c r="E1522" i="5"/>
  <c r="V1523" i="5"/>
  <c r="E1523" i="5"/>
  <c r="X1523" i="5" s="1"/>
  <c r="V1524" i="5"/>
  <c r="E1524" i="5"/>
  <c r="V1525" i="5"/>
  <c r="E1525" i="5"/>
  <c r="V1526" i="5"/>
  <c r="E1526" i="5"/>
  <c r="X1526" i="5" s="1"/>
  <c r="V1527" i="5"/>
  <c r="E1527" i="5"/>
  <c r="V1528" i="5"/>
  <c r="E1528" i="5"/>
  <c r="V1529" i="5"/>
  <c r="E1529" i="5"/>
  <c r="X1529" i="5" s="1"/>
  <c r="V1530" i="5"/>
  <c r="E1530" i="5"/>
  <c r="V1531" i="5"/>
  <c r="E1531" i="5"/>
  <c r="V1532" i="5"/>
  <c r="E1532" i="5"/>
  <c r="X1532" i="5" s="1"/>
  <c r="V1533" i="5"/>
  <c r="E1533" i="5"/>
  <c r="V1534" i="5"/>
  <c r="E1534" i="5"/>
  <c r="V1535" i="5"/>
  <c r="E1535" i="5"/>
  <c r="X1535" i="5" s="1"/>
  <c r="V1536" i="5"/>
  <c r="E1536" i="5"/>
  <c r="V1537" i="5"/>
  <c r="E1537" i="5"/>
  <c r="V1538" i="5"/>
  <c r="E1538" i="5"/>
  <c r="X1538" i="5" s="1"/>
  <c r="V1539" i="5"/>
  <c r="E1539" i="5"/>
  <c r="V1540" i="5"/>
  <c r="E1540" i="5"/>
  <c r="V1541" i="5"/>
  <c r="E1541" i="5"/>
  <c r="X1541" i="5" s="1"/>
  <c r="V1542" i="5"/>
  <c r="E1542" i="5"/>
  <c r="V1543" i="5"/>
  <c r="E1543" i="5"/>
  <c r="V1544" i="5"/>
  <c r="E1544" i="5"/>
  <c r="X1544" i="5" s="1"/>
  <c r="V1545" i="5"/>
  <c r="E1545" i="5"/>
  <c r="V1546" i="5"/>
  <c r="E1546" i="5"/>
  <c r="V1547" i="5"/>
  <c r="E1547" i="5"/>
  <c r="X1547" i="5" s="1"/>
  <c r="V1548" i="5"/>
  <c r="E1548" i="5"/>
  <c r="V1549" i="5"/>
  <c r="E1549" i="5"/>
  <c r="V1550" i="5"/>
  <c r="E1550" i="5"/>
  <c r="X1550" i="5" s="1"/>
  <c r="V1551" i="5"/>
  <c r="E1551" i="5"/>
  <c r="X1551" i="5" s="1"/>
  <c r="V1552" i="5"/>
  <c r="E1552" i="5"/>
  <c r="V1553" i="5"/>
  <c r="E1553" i="5"/>
  <c r="X1553" i="5" s="1"/>
  <c r="V1554" i="5"/>
  <c r="E1554" i="5"/>
  <c r="V1555" i="5"/>
  <c r="E1555" i="5"/>
  <c r="V1556" i="5"/>
  <c r="E1556" i="5"/>
  <c r="X1556" i="5" s="1"/>
  <c r="V1557" i="5"/>
  <c r="E1557" i="5"/>
  <c r="V1558" i="5"/>
  <c r="E1558" i="5"/>
  <c r="V1559" i="5"/>
  <c r="E1559" i="5"/>
  <c r="X1559" i="5" s="1"/>
  <c r="V1560" i="5"/>
  <c r="E1560" i="5"/>
  <c r="V1561" i="5"/>
  <c r="E1561" i="5"/>
  <c r="V1562" i="5"/>
  <c r="E1562" i="5"/>
  <c r="X1562" i="5" s="1"/>
  <c r="V1563" i="5"/>
  <c r="E1563" i="5"/>
  <c r="V1564" i="5"/>
  <c r="E1564" i="5"/>
  <c r="V1565" i="5"/>
  <c r="E1565" i="5"/>
  <c r="X1565" i="5" s="1"/>
  <c r="V1566" i="5"/>
  <c r="E1566" i="5"/>
  <c r="V1567" i="5"/>
  <c r="E1567" i="5"/>
  <c r="V1568" i="5"/>
  <c r="E1568" i="5"/>
  <c r="X1568" i="5" s="1"/>
  <c r="V1569" i="5"/>
  <c r="E1569" i="5"/>
  <c r="V1570" i="5"/>
  <c r="E1570" i="5"/>
  <c r="V1571" i="5"/>
  <c r="E1571" i="5"/>
  <c r="X1571" i="5" s="1"/>
  <c r="V1572" i="5"/>
  <c r="E1572" i="5"/>
  <c r="V1573" i="5"/>
  <c r="E1573" i="5"/>
  <c r="V1574" i="5"/>
  <c r="E1574" i="5"/>
  <c r="X1574" i="5" s="1"/>
  <c r="V1575" i="5"/>
  <c r="E1575" i="5"/>
  <c r="V1576" i="5"/>
  <c r="E1576" i="5"/>
  <c r="V1577" i="5"/>
  <c r="E1577" i="5"/>
  <c r="X1577" i="5" s="1"/>
  <c r="V1578" i="5"/>
  <c r="E1578" i="5"/>
  <c r="V1579" i="5"/>
  <c r="E1579" i="5"/>
  <c r="V1580" i="5"/>
  <c r="E1580" i="5"/>
  <c r="X1580" i="5" s="1"/>
  <c r="V1581" i="5"/>
  <c r="E1581" i="5"/>
  <c r="V1582" i="5"/>
  <c r="E1582" i="5"/>
  <c r="V1583" i="5"/>
  <c r="E1583" i="5"/>
  <c r="X1583" i="5" s="1"/>
  <c r="V1584" i="5"/>
  <c r="E1584" i="5"/>
  <c r="V1585" i="5"/>
  <c r="E1585" i="5"/>
  <c r="V1586" i="5"/>
  <c r="E1586" i="5"/>
  <c r="X1586" i="5" s="1"/>
  <c r="V1587" i="5"/>
  <c r="E1587" i="5"/>
  <c r="V1588" i="5"/>
  <c r="E1588" i="5"/>
  <c r="V1589" i="5"/>
  <c r="E1589" i="5"/>
  <c r="X1589" i="5" s="1"/>
  <c r="V1590" i="5"/>
  <c r="E1590" i="5"/>
  <c r="V1591" i="5"/>
  <c r="E1591" i="5"/>
  <c r="V1592" i="5"/>
  <c r="E1592" i="5"/>
  <c r="X1592" i="5" s="1"/>
  <c r="V1593" i="5"/>
  <c r="E1593" i="5"/>
  <c r="V1594" i="5"/>
  <c r="E1594" i="5"/>
  <c r="V1595" i="5"/>
  <c r="E1595" i="5"/>
  <c r="X1595" i="5" s="1"/>
  <c r="V1596" i="5"/>
  <c r="E1596" i="5"/>
  <c r="V1597" i="5"/>
  <c r="E1597" i="5"/>
  <c r="V1598" i="5"/>
  <c r="E1598" i="5"/>
  <c r="X1598" i="5" s="1"/>
  <c r="V1599" i="5"/>
  <c r="E1599" i="5"/>
  <c r="V1600" i="5"/>
  <c r="E1600" i="5"/>
  <c r="V1601" i="5"/>
  <c r="E1601" i="5"/>
  <c r="X1601" i="5" s="1"/>
  <c r="V1602" i="5"/>
  <c r="E1602" i="5"/>
  <c r="V1603" i="5"/>
  <c r="E1603" i="5"/>
  <c r="V1604" i="5"/>
  <c r="E1604" i="5"/>
  <c r="X1604" i="5" s="1"/>
  <c r="V1605" i="5"/>
  <c r="E1605" i="5"/>
  <c r="V1606" i="5"/>
  <c r="E1606" i="5"/>
  <c r="V1607" i="5"/>
  <c r="E1607" i="5"/>
  <c r="X1607" i="5" s="1"/>
  <c r="V1608" i="5"/>
  <c r="E1608" i="5"/>
  <c r="V1609" i="5"/>
  <c r="E1609" i="5"/>
  <c r="V1610" i="5"/>
  <c r="E1610" i="5"/>
  <c r="X1610" i="5" s="1"/>
  <c r="V1611" i="5"/>
  <c r="E1611" i="5"/>
  <c r="V1612" i="5"/>
  <c r="E1612" i="5"/>
  <c r="V1613" i="5"/>
  <c r="E1613" i="5"/>
  <c r="X1613" i="5" s="1"/>
  <c r="V1614" i="5"/>
  <c r="E1614" i="5"/>
  <c r="V1615" i="5"/>
  <c r="E1615" i="5"/>
  <c r="V1616" i="5"/>
  <c r="E1616" i="5"/>
  <c r="X1616" i="5" s="1"/>
  <c r="V1617" i="5"/>
  <c r="E1617" i="5"/>
  <c r="V1618" i="5"/>
  <c r="E1618" i="5"/>
  <c r="V1619" i="5"/>
  <c r="E1619" i="5"/>
  <c r="X1619" i="5" s="1"/>
  <c r="V1620" i="5"/>
  <c r="E1620" i="5"/>
  <c r="V1621" i="5"/>
  <c r="E1621" i="5"/>
  <c r="V1622" i="5"/>
  <c r="E1622" i="5"/>
  <c r="X1622" i="5" s="1"/>
  <c r="V1623" i="5"/>
  <c r="E1623" i="5"/>
  <c r="V1624" i="5"/>
  <c r="E1624" i="5"/>
  <c r="V1625" i="5"/>
  <c r="E1625" i="5"/>
  <c r="X1625" i="5" s="1"/>
  <c r="V1626" i="5"/>
  <c r="E1626" i="5"/>
  <c r="V1627" i="5"/>
  <c r="E1627" i="5"/>
  <c r="V1628" i="5"/>
  <c r="E1628" i="5"/>
  <c r="X1628" i="5" s="1"/>
  <c r="V1629" i="5"/>
  <c r="E1629" i="5"/>
  <c r="X1629" i="5" s="1"/>
  <c r="V1630" i="5"/>
  <c r="E1630" i="5"/>
  <c r="V1631" i="5"/>
  <c r="E1631" i="5"/>
  <c r="X1631" i="5" s="1"/>
  <c r="V1632" i="5"/>
  <c r="E1632" i="5"/>
  <c r="V1633" i="5"/>
  <c r="E1633" i="5"/>
  <c r="V1634" i="5"/>
  <c r="E1634" i="5"/>
  <c r="X1634" i="5" s="1"/>
  <c r="V1635" i="5"/>
  <c r="E1635" i="5"/>
  <c r="V1636" i="5"/>
  <c r="E1636" i="5"/>
  <c r="V1637" i="5"/>
  <c r="E1637" i="5"/>
  <c r="X1637" i="5" s="1"/>
  <c r="V1638" i="5"/>
  <c r="E1638" i="5"/>
  <c r="V1639" i="5"/>
  <c r="E1639" i="5"/>
  <c r="V1640" i="5"/>
  <c r="E1640" i="5"/>
  <c r="X1640" i="5" s="1"/>
  <c r="V1641" i="5"/>
  <c r="E1641" i="5"/>
  <c r="V1642" i="5"/>
  <c r="E1642" i="5"/>
  <c r="V1643" i="5"/>
  <c r="E1643" i="5"/>
  <c r="X1643" i="5" s="1"/>
  <c r="V1644" i="5"/>
  <c r="E1644" i="5"/>
  <c r="V1645" i="5"/>
  <c r="E1645" i="5"/>
  <c r="V1646" i="5"/>
  <c r="E1646" i="5"/>
  <c r="X1646" i="5" s="1"/>
  <c r="V1647" i="5"/>
  <c r="E1647" i="5"/>
  <c r="V1648" i="5"/>
  <c r="E1648" i="5"/>
  <c r="V1649" i="5"/>
  <c r="E1649" i="5"/>
  <c r="X1649" i="5" s="1"/>
  <c r="V1650" i="5"/>
  <c r="E1650" i="5"/>
  <c r="V1651" i="5"/>
  <c r="E1651" i="5"/>
  <c r="V1652" i="5"/>
  <c r="E1652" i="5"/>
  <c r="X1652" i="5" s="1"/>
  <c r="V1653" i="5"/>
  <c r="E1653" i="5"/>
  <c r="V1654" i="5"/>
  <c r="E1654" i="5"/>
  <c r="V1655" i="5"/>
  <c r="E1655" i="5"/>
  <c r="X1655" i="5" s="1"/>
  <c r="V1656" i="5"/>
  <c r="E1656" i="5"/>
  <c r="V1657" i="5"/>
  <c r="E1657" i="5"/>
  <c r="V1658" i="5"/>
  <c r="E1658" i="5"/>
  <c r="X1658" i="5" s="1"/>
  <c r="V1659" i="5"/>
  <c r="E1659" i="5"/>
  <c r="V1660" i="5"/>
  <c r="E1660" i="5"/>
  <c r="V1661" i="5"/>
  <c r="E1661" i="5"/>
  <c r="X1661" i="5" s="1"/>
  <c r="V1662" i="5"/>
  <c r="E1662" i="5"/>
  <c r="V1663" i="5"/>
  <c r="E1663" i="5"/>
  <c r="V1664" i="5"/>
  <c r="E1664" i="5"/>
  <c r="X1664" i="5" s="1"/>
  <c r="V1665" i="5"/>
  <c r="E1665" i="5"/>
  <c r="X1665" i="5" s="1"/>
  <c r="V1666" i="5"/>
  <c r="E1666" i="5"/>
  <c r="V1667" i="5"/>
  <c r="E1667" i="5"/>
  <c r="X1667" i="5" s="1"/>
  <c r="V1668" i="5"/>
  <c r="E1668" i="5"/>
  <c r="V1669" i="5"/>
  <c r="E1669" i="5"/>
  <c r="V1670" i="5"/>
  <c r="E1670" i="5"/>
  <c r="X1670" i="5" s="1"/>
  <c r="V1671" i="5"/>
  <c r="E1671" i="5"/>
  <c r="V1672" i="5"/>
  <c r="E1672" i="5"/>
  <c r="V1673" i="5"/>
  <c r="E1673" i="5"/>
  <c r="X1673" i="5" s="1"/>
  <c r="V1674" i="5"/>
  <c r="E1674" i="5"/>
  <c r="V1675" i="5"/>
  <c r="E1675" i="5"/>
  <c r="V1676" i="5"/>
  <c r="E1676" i="5"/>
  <c r="X1676" i="5" s="1"/>
  <c r="V1677" i="5"/>
  <c r="E1677" i="5"/>
  <c r="X1677" i="5" s="1"/>
  <c r="V1678" i="5"/>
  <c r="E1678" i="5"/>
  <c r="V1679" i="5"/>
  <c r="E1679" i="5"/>
  <c r="X1679" i="5" s="1"/>
  <c r="V1680" i="5"/>
  <c r="E1680" i="5"/>
  <c r="X1680" i="5" s="1"/>
  <c r="V1681" i="5"/>
  <c r="E1681" i="5"/>
  <c r="V1682" i="5"/>
  <c r="E1682" i="5"/>
  <c r="X1682" i="5" s="1"/>
  <c r="V1683" i="5"/>
  <c r="E1683" i="5"/>
  <c r="V1684" i="5"/>
  <c r="E1684" i="5"/>
  <c r="V1685" i="5"/>
  <c r="E1685" i="5"/>
  <c r="X1685" i="5" s="1"/>
  <c r="V1686" i="5"/>
  <c r="E1686" i="5"/>
  <c r="V1687" i="5"/>
  <c r="E1687" i="5"/>
  <c r="V1688" i="5"/>
  <c r="E1688" i="5"/>
  <c r="X1688" i="5" s="1"/>
  <c r="V1689" i="5"/>
  <c r="E1689" i="5"/>
  <c r="V1690" i="5"/>
  <c r="E1690" i="5"/>
  <c r="V1691" i="5"/>
  <c r="E1691" i="5"/>
  <c r="X1691" i="5" s="1"/>
  <c r="V1692" i="5"/>
  <c r="E1692" i="5"/>
  <c r="V1693" i="5"/>
  <c r="E1693" i="5"/>
  <c r="V1694" i="5"/>
  <c r="E1694" i="5"/>
  <c r="X1694" i="5" s="1"/>
  <c r="V1695" i="5"/>
  <c r="E1695" i="5"/>
  <c r="V1696" i="5"/>
  <c r="E1696" i="5"/>
  <c r="X1696" i="5" s="1"/>
  <c r="V1697" i="5"/>
  <c r="E1697" i="5"/>
  <c r="X1697" i="5" s="1"/>
  <c r="V1698" i="5"/>
  <c r="E1698" i="5"/>
  <c r="V1699" i="5"/>
  <c r="E1699" i="5"/>
  <c r="V1700" i="5"/>
  <c r="E1700" i="5"/>
  <c r="X1700" i="5" s="1"/>
  <c r="V1701" i="5"/>
  <c r="E1701" i="5"/>
  <c r="V1702" i="5"/>
  <c r="E1702" i="5"/>
  <c r="V1703" i="5"/>
  <c r="E1703" i="5"/>
  <c r="X1703" i="5" s="1"/>
  <c r="V1704" i="5"/>
  <c r="E1704" i="5"/>
  <c r="V1705" i="5"/>
  <c r="E1705" i="5"/>
  <c r="V1706" i="5"/>
  <c r="E1706" i="5"/>
  <c r="X1706" i="5" s="1"/>
  <c r="V1707" i="5"/>
  <c r="E1707" i="5"/>
  <c r="V1708" i="5"/>
  <c r="E1708" i="5"/>
  <c r="V1709" i="5"/>
  <c r="E1709" i="5"/>
  <c r="X1709" i="5" s="1"/>
  <c r="V1710" i="5"/>
  <c r="E1710" i="5"/>
  <c r="V1711" i="5"/>
  <c r="E1711" i="5"/>
  <c r="V1712" i="5"/>
  <c r="E1712" i="5"/>
  <c r="X1712" i="5" s="1"/>
  <c r="V1713" i="5"/>
  <c r="E1713" i="5"/>
  <c r="V1714" i="5"/>
  <c r="E1714" i="5"/>
  <c r="V1715" i="5"/>
  <c r="E1715" i="5"/>
  <c r="X1715" i="5" s="1"/>
  <c r="V1716" i="5"/>
  <c r="E1716" i="5"/>
  <c r="V1717" i="5"/>
  <c r="E1717" i="5"/>
  <c r="X1717" i="5" s="1"/>
  <c r="V1718" i="5"/>
  <c r="E1718" i="5"/>
  <c r="X1718" i="5" s="1"/>
  <c r="V1719" i="5"/>
  <c r="E1719" i="5"/>
  <c r="V1720" i="5"/>
  <c r="E1720" i="5"/>
  <c r="V1721" i="5"/>
  <c r="E1721" i="5"/>
  <c r="X1721" i="5" s="1"/>
  <c r="V1722" i="5"/>
  <c r="E1722" i="5"/>
  <c r="V1723" i="5"/>
  <c r="E1723" i="5"/>
  <c r="V1724" i="5"/>
  <c r="E1724" i="5"/>
  <c r="X1724" i="5" s="1"/>
  <c r="V1725" i="5"/>
  <c r="E1725" i="5"/>
  <c r="V1726" i="5"/>
  <c r="E1726" i="5"/>
  <c r="V1727" i="5"/>
  <c r="E1727" i="5"/>
  <c r="X1727" i="5" s="1"/>
  <c r="V1728" i="5"/>
  <c r="E1728" i="5"/>
  <c r="V1729" i="5"/>
  <c r="E1729" i="5"/>
  <c r="V1730" i="5"/>
  <c r="E1730" i="5"/>
  <c r="X1730" i="5" s="1"/>
  <c r="V1731" i="5"/>
  <c r="E1731" i="5"/>
  <c r="V1732" i="5"/>
  <c r="E1732" i="5"/>
  <c r="X1732" i="5" s="1"/>
  <c r="V1733" i="5"/>
  <c r="E1733" i="5"/>
  <c r="X1733" i="5" s="1"/>
  <c r="V1734" i="5"/>
  <c r="E1734" i="5"/>
  <c r="V1735" i="5"/>
  <c r="E1735" i="5"/>
  <c r="V1736" i="5"/>
  <c r="E1736" i="5"/>
  <c r="X1736" i="5" s="1"/>
  <c r="V1737" i="5"/>
  <c r="E1737" i="5"/>
  <c r="V1738" i="5"/>
  <c r="E1738" i="5"/>
  <c r="V1739" i="5"/>
  <c r="E1739" i="5"/>
  <c r="X1739" i="5" s="1"/>
  <c r="V1740" i="5"/>
  <c r="E1740" i="5"/>
  <c r="V1741" i="5"/>
  <c r="E1741" i="5"/>
  <c r="V1742" i="5"/>
  <c r="E1742" i="5"/>
  <c r="X1742" i="5" s="1"/>
  <c r="V1743" i="5"/>
  <c r="E1743" i="5"/>
  <c r="V1744" i="5"/>
  <c r="E1744" i="5"/>
  <c r="V1745" i="5"/>
  <c r="E1745" i="5"/>
  <c r="X1745" i="5" s="1"/>
  <c r="V1746" i="5"/>
  <c r="E1746" i="5"/>
  <c r="V1747" i="5"/>
  <c r="E1747" i="5"/>
  <c r="V1748" i="5"/>
  <c r="E1748" i="5"/>
  <c r="X1748" i="5" s="1"/>
  <c r="V1749" i="5"/>
  <c r="E1749" i="5"/>
  <c r="V1750" i="5"/>
  <c r="E1750" i="5"/>
  <c r="V1751" i="5"/>
  <c r="E1751" i="5"/>
  <c r="X1751" i="5" s="1"/>
  <c r="V1752" i="5"/>
  <c r="E1752" i="5"/>
  <c r="V1753" i="5"/>
  <c r="E1753" i="5"/>
  <c r="V1754" i="5"/>
  <c r="E1754" i="5"/>
  <c r="X1754" i="5" s="1"/>
  <c r="V1755" i="5"/>
  <c r="E1755" i="5"/>
  <c r="V1756" i="5"/>
  <c r="E1756" i="5"/>
  <c r="V1757" i="5"/>
  <c r="E1757" i="5"/>
  <c r="X1757" i="5" s="1"/>
  <c r="V1758" i="5"/>
  <c r="E1758" i="5"/>
  <c r="V1759" i="5"/>
  <c r="E1759" i="5"/>
  <c r="V1760" i="5"/>
  <c r="E1760" i="5"/>
  <c r="X1760" i="5" s="1"/>
  <c r="V1761" i="5"/>
  <c r="E1761" i="5"/>
  <c r="V1762" i="5"/>
  <c r="E1762" i="5"/>
  <c r="V1763" i="5"/>
  <c r="E1763" i="5"/>
  <c r="X1763" i="5" s="1"/>
  <c r="V1764" i="5"/>
  <c r="E1764" i="5"/>
  <c r="V1765" i="5"/>
  <c r="E1765" i="5"/>
  <c r="V1766" i="5"/>
  <c r="E1766" i="5"/>
  <c r="X1766" i="5" s="1"/>
  <c r="V1767" i="5"/>
  <c r="E1767" i="5"/>
  <c r="V1768" i="5"/>
  <c r="E1768" i="5"/>
  <c r="V1769" i="5"/>
  <c r="E1769" i="5"/>
  <c r="X1769" i="5" s="1"/>
  <c r="V1770" i="5"/>
  <c r="E1770" i="5"/>
  <c r="V1771" i="5"/>
  <c r="E1771" i="5"/>
  <c r="V1772" i="5"/>
  <c r="E1772" i="5"/>
  <c r="X1772" i="5" s="1"/>
  <c r="V1773" i="5"/>
  <c r="E1773" i="5"/>
  <c r="V1774" i="5"/>
  <c r="E1774" i="5"/>
  <c r="V1775" i="5"/>
  <c r="E1775" i="5"/>
  <c r="X1775" i="5" s="1"/>
  <c r="V1776" i="5"/>
  <c r="E1776" i="5"/>
  <c r="V1777" i="5"/>
  <c r="E1777" i="5"/>
  <c r="V1778" i="5"/>
  <c r="E1778" i="5"/>
  <c r="X1778" i="5" s="1"/>
  <c r="V1779" i="5"/>
  <c r="E1779" i="5"/>
  <c r="V1780" i="5"/>
  <c r="E1780" i="5"/>
  <c r="V1781" i="5"/>
  <c r="E1781" i="5"/>
  <c r="X1781" i="5" s="1"/>
  <c r="V1782" i="5"/>
  <c r="E1782" i="5"/>
  <c r="V1783" i="5"/>
  <c r="E1783" i="5"/>
  <c r="V1784" i="5"/>
  <c r="E1784" i="5"/>
  <c r="X1784" i="5" s="1"/>
  <c r="V1785" i="5"/>
  <c r="E1785" i="5"/>
  <c r="V1786" i="5"/>
  <c r="E1786" i="5"/>
  <c r="V1787" i="5"/>
  <c r="E1787" i="5"/>
  <c r="X1787" i="5" s="1"/>
  <c r="V1788" i="5"/>
  <c r="E1788" i="5"/>
  <c r="V1789" i="5"/>
  <c r="E1789" i="5"/>
  <c r="V1790" i="5"/>
  <c r="E1790" i="5"/>
  <c r="X1790" i="5" s="1"/>
  <c r="V1791" i="5"/>
  <c r="E1791" i="5"/>
  <c r="V1792" i="5"/>
  <c r="E1792" i="5"/>
  <c r="V1793" i="5"/>
  <c r="E1793" i="5"/>
  <c r="X1793" i="5" s="1"/>
  <c r="V1794" i="5"/>
  <c r="E1794" i="5"/>
  <c r="V1795" i="5"/>
  <c r="E1795" i="5"/>
  <c r="V1796" i="5"/>
  <c r="E1796" i="5"/>
  <c r="X1796" i="5" s="1"/>
  <c r="V1797" i="5"/>
  <c r="E1797" i="5"/>
  <c r="V1798" i="5"/>
  <c r="E1798" i="5"/>
  <c r="V1799" i="5"/>
  <c r="E1799" i="5"/>
  <c r="X1799" i="5" s="1"/>
  <c r="V1800" i="5"/>
  <c r="E1800" i="5"/>
  <c r="V1801" i="5"/>
  <c r="E1801" i="5"/>
  <c r="V1802" i="5"/>
  <c r="E1802" i="5"/>
  <c r="X1802" i="5" s="1"/>
  <c r="V1803" i="5"/>
  <c r="E1803" i="5"/>
  <c r="V1804" i="5"/>
  <c r="E1804" i="5"/>
  <c r="V1805" i="5"/>
  <c r="E1805" i="5"/>
  <c r="X1805" i="5" s="1"/>
  <c r="V1806" i="5"/>
  <c r="E1806" i="5"/>
  <c r="V1807" i="5"/>
  <c r="E1807" i="5"/>
  <c r="V1808" i="5"/>
  <c r="E1808" i="5"/>
  <c r="X1808" i="5" s="1"/>
  <c r="V1809" i="5"/>
  <c r="E1809" i="5"/>
  <c r="V1810" i="5"/>
  <c r="E1810" i="5"/>
  <c r="V1811" i="5"/>
  <c r="E1811" i="5"/>
  <c r="X1811" i="5" s="1"/>
  <c r="V1812" i="5"/>
  <c r="E1812" i="5"/>
  <c r="V1813" i="5"/>
  <c r="E1813" i="5"/>
  <c r="V1814" i="5"/>
  <c r="E1814" i="5"/>
  <c r="X1814" i="5" s="1"/>
  <c r="V1815" i="5"/>
  <c r="E1815" i="5"/>
  <c r="V1816" i="5"/>
  <c r="E1816" i="5"/>
  <c r="V1817" i="5"/>
  <c r="E1817" i="5"/>
  <c r="X1817" i="5" s="1"/>
  <c r="V1818" i="5"/>
  <c r="E1818" i="5"/>
  <c r="V1819" i="5"/>
  <c r="E1819" i="5"/>
  <c r="V1820" i="5"/>
  <c r="E1820" i="5"/>
  <c r="X1820" i="5" s="1"/>
  <c r="V1821" i="5"/>
  <c r="E1821" i="5"/>
  <c r="V1822" i="5"/>
  <c r="E1822" i="5"/>
  <c r="V1823" i="5"/>
  <c r="E1823" i="5"/>
  <c r="X1823" i="5" s="1"/>
  <c r="V1824" i="5"/>
  <c r="E1824" i="5"/>
  <c r="V1825" i="5"/>
  <c r="E1825" i="5"/>
  <c r="V1826" i="5"/>
  <c r="E1826" i="5"/>
  <c r="X1826" i="5" s="1"/>
  <c r="V1827" i="5"/>
  <c r="E1827" i="5"/>
  <c r="V1828" i="5"/>
  <c r="E1828" i="5"/>
  <c r="V1829" i="5"/>
  <c r="E1829" i="5"/>
  <c r="X1829" i="5" s="1"/>
  <c r="V1830" i="5"/>
  <c r="E1830" i="5"/>
  <c r="V1831" i="5"/>
  <c r="E1831" i="5"/>
  <c r="V1832" i="5"/>
  <c r="E1832" i="5"/>
  <c r="X1832" i="5" s="1"/>
  <c r="V1833" i="5"/>
  <c r="E1833" i="5"/>
  <c r="V1834" i="5"/>
  <c r="E1834" i="5"/>
  <c r="V1835" i="5"/>
  <c r="E1835" i="5"/>
  <c r="X1835" i="5" s="1"/>
  <c r="V1836" i="5"/>
  <c r="E1836" i="5"/>
  <c r="V1837" i="5"/>
  <c r="E1837" i="5"/>
  <c r="V1838" i="5"/>
  <c r="E1838" i="5"/>
  <c r="X1838" i="5" s="1"/>
  <c r="V1839" i="5"/>
  <c r="E1839" i="5"/>
  <c r="V1840" i="5"/>
  <c r="E1840" i="5"/>
  <c r="V1841" i="5"/>
  <c r="E1841" i="5"/>
  <c r="X1841" i="5" s="1"/>
  <c r="V1842" i="5"/>
  <c r="E1842" i="5"/>
  <c r="V1843" i="5"/>
  <c r="E1843" i="5"/>
  <c r="V1844" i="5"/>
  <c r="E1844" i="5"/>
  <c r="X1844" i="5" s="1"/>
  <c r="V1845" i="5"/>
  <c r="E1845" i="5"/>
  <c r="V1846" i="5"/>
  <c r="E1846" i="5"/>
  <c r="V1847" i="5"/>
  <c r="E1847" i="5"/>
  <c r="X1847" i="5" s="1"/>
  <c r="V1848" i="5"/>
  <c r="E1848" i="5"/>
  <c r="X1848" i="5" s="1"/>
  <c r="V1849" i="5"/>
  <c r="E1849" i="5"/>
  <c r="V1850" i="5"/>
  <c r="E1850" i="5"/>
  <c r="X1850" i="5" s="1"/>
  <c r="V1851" i="5"/>
  <c r="E1851" i="5"/>
  <c r="V1852" i="5"/>
  <c r="E1852" i="5"/>
  <c r="V1853" i="5"/>
  <c r="E1853" i="5"/>
  <c r="X1853" i="5" s="1"/>
  <c r="V1854" i="5"/>
  <c r="E1854" i="5"/>
  <c r="V1855" i="5"/>
  <c r="E1855" i="5"/>
  <c r="V1856" i="5"/>
  <c r="E1856" i="5"/>
  <c r="X1856" i="5" s="1"/>
  <c r="V1857" i="5"/>
  <c r="E1857" i="5"/>
  <c r="V1858" i="5"/>
  <c r="E1858" i="5"/>
  <c r="V1859" i="5"/>
  <c r="E1859" i="5"/>
  <c r="X1859" i="5" s="1"/>
  <c r="V1860" i="5"/>
  <c r="E1860" i="5"/>
  <c r="V1861" i="5"/>
  <c r="E1861" i="5"/>
  <c r="V1862" i="5"/>
  <c r="E1862" i="5"/>
  <c r="X1862" i="5" s="1"/>
  <c r="V1863" i="5"/>
  <c r="E1863" i="5"/>
  <c r="V1864" i="5"/>
  <c r="E1864" i="5"/>
  <c r="V1865" i="5"/>
  <c r="E1865" i="5"/>
  <c r="X1865" i="5" s="1"/>
  <c r="V1866" i="5"/>
  <c r="E1866" i="5"/>
  <c r="V1867" i="5"/>
  <c r="E1867" i="5"/>
  <c r="V1868" i="5"/>
  <c r="E1868" i="5"/>
  <c r="X1868" i="5" s="1"/>
  <c r="V1869" i="5"/>
  <c r="E1869" i="5"/>
  <c r="V1870" i="5"/>
  <c r="E1870" i="5"/>
  <c r="V1871" i="5"/>
  <c r="E1871" i="5"/>
  <c r="X1871" i="5" s="1"/>
  <c r="V1872" i="5"/>
  <c r="E1872" i="5"/>
  <c r="V1873" i="5"/>
  <c r="E1873" i="5"/>
  <c r="X1873" i="5" s="1"/>
  <c r="V1874" i="5"/>
  <c r="E1874" i="5"/>
  <c r="X1874" i="5" s="1"/>
  <c r="V1875" i="5"/>
  <c r="E1875" i="5"/>
  <c r="V1876" i="5"/>
  <c r="E1876" i="5"/>
  <c r="V1877" i="5"/>
  <c r="E1877" i="5"/>
  <c r="X1877" i="5" s="1"/>
  <c r="V1878" i="5"/>
  <c r="E1878" i="5"/>
  <c r="V1879" i="5"/>
  <c r="E1879" i="5"/>
  <c r="V1880" i="5"/>
  <c r="E1880" i="5"/>
  <c r="X1880" i="5" s="1"/>
  <c r="V1881" i="5"/>
  <c r="E1881" i="5"/>
  <c r="V1882" i="5"/>
  <c r="E1882" i="5"/>
  <c r="V1883" i="5"/>
  <c r="E1883" i="5"/>
  <c r="X1883" i="5" s="1"/>
  <c r="V1884" i="5"/>
  <c r="E1884" i="5"/>
  <c r="V1885" i="5"/>
  <c r="E1885" i="5"/>
  <c r="V1886" i="5"/>
  <c r="E1886" i="5"/>
  <c r="X1886" i="5" s="1"/>
  <c r="V1887" i="5"/>
  <c r="E1887" i="5"/>
  <c r="V1888" i="5"/>
  <c r="E1888" i="5"/>
  <c r="V1889" i="5"/>
  <c r="E1889" i="5"/>
  <c r="X1889" i="5" s="1"/>
  <c r="V1890" i="5"/>
  <c r="E1890" i="5"/>
  <c r="V1891" i="5"/>
  <c r="E1891" i="5"/>
  <c r="V1892" i="5"/>
  <c r="E1892" i="5"/>
  <c r="X1892" i="5" s="1"/>
  <c r="V1893" i="5"/>
  <c r="E1893" i="5"/>
  <c r="V1894" i="5"/>
  <c r="E1894" i="5"/>
  <c r="V1895" i="5"/>
  <c r="E1895" i="5"/>
  <c r="X1895" i="5" s="1"/>
  <c r="V1896" i="5"/>
  <c r="E1896" i="5"/>
  <c r="V1897" i="5"/>
  <c r="E1897" i="5"/>
  <c r="V1898" i="5"/>
  <c r="E1898" i="5"/>
  <c r="X1898" i="5" s="1"/>
  <c r="V1899" i="5"/>
  <c r="E1899" i="5"/>
  <c r="V1900" i="5"/>
  <c r="E1900" i="5"/>
  <c r="V1901" i="5"/>
  <c r="E1901" i="5"/>
  <c r="X1901" i="5" s="1"/>
  <c r="V1902" i="5"/>
  <c r="E1902" i="5"/>
  <c r="V1903" i="5"/>
  <c r="E1903" i="5"/>
  <c r="V1904" i="5"/>
  <c r="E1904" i="5"/>
  <c r="X1904" i="5" s="1"/>
  <c r="V1905" i="5"/>
  <c r="E1905" i="5"/>
  <c r="V1906" i="5"/>
  <c r="E1906" i="5"/>
  <c r="V1907" i="5"/>
  <c r="E1907" i="5"/>
  <c r="X1907" i="5" s="1"/>
  <c r="V1908" i="5"/>
  <c r="E1908" i="5"/>
  <c r="V1909" i="5"/>
  <c r="E1909" i="5"/>
  <c r="V1910" i="5"/>
  <c r="E1910" i="5"/>
  <c r="X1910" i="5" s="1"/>
  <c r="V1911" i="5"/>
  <c r="E1911" i="5"/>
  <c r="V1912" i="5"/>
  <c r="E1912" i="5"/>
  <c r="V1913" i="5"/>
  <c r="E1913" i="5"/>
  <c r="X1913" i="5" s="1"/>
  <c r="V1914" i="5"/>
  <c r="E1914" i="5"/>
  <c r="V1915" i="5"/>
  <c r="E1915" i="5"/>
  <c r="V1916" i="5"/>
  <c r="E1916" i="5"/>
  <c r="X1916" i="5" s="1"/>
  <c r="V1917" i="5"/>
  <c r="E1917" i="5"/>
  <c r="X1917" i="5" s="1"/>
  <c r="V1918" i="5"/>
  <c r="E1918" i="5"/>
  <c r="V1919" i="5"/>
  <c r="E1919" i="5"/>
  <c r="X1919" i="5" s="1"/>
  <c r="V1920" i="5"/>
  <c r="E1920" i="5"/>
  <c r="V1921" i="5"/>
  <c r="E1921" i="5"/>
  <c r="V1922" i="5"/>
  <c r="E1922" i="5"/>
  <c r="X1922" i="5" s="1"/>
  <c r="V1923" i="5"/>
  <c r="E1923" i="5"/>
  <c r="V1924" i="5"/>
  <c r="E1924" i="5"/>
  <c r="V1925" i="5"/>
  <c r="E1925" i="5"/>
  <c r="X1925" i="5" s="1"/>
  <c r="V1926" i="5"/>
  <c r="E1926" i="5"/>
  <c r="V1927" i="5"/>
  <c r="E1927" i="5"/>
  <c r="V1928" i="5"/>
  <c r="E1928" i="5"/>
  <c r="X1928" i="5" s="1"/>
  <c r="V1929" i="5"/>
  <c r="E1929" i="5"/>
  <c r="V1930" i="5"/>
  <c r="E1930" i="5"/>
  <c r="V1931" i="5"/>
  <c r="E1931" i="5"/>
  <c r="X1931" i="5" s="1"/>
  <c r="V1932" i="5"/>
  <c r="E1932" i="5"/>
  <c r="V1933" i="5"/>
  <c r="E1933" i="5"/>
  <c r="X1933" i="5" s="1"/>
  <c r="V1934" i="5"/>
  <c r="E1934" i="5"/>
  <c r="X1934" i="5" s="1"/>
  <c r="V1935" i="5"/>
  <c r="E1935" i="5"/>
  <c r="V1936" i="5"/>
  <c r="E1936" i="5"/>
  <c r="V1937" i="5"/>
  <c r="E1937" i="5"/>
  <c r="X1937" i="5" s="1"/>
  <c r="V1938" i="5"/>
  <c r="E1938" i="5"/>
  <c r="V1939" i="5"/>
  <c r="E1939" i="5"/>
  <c r="V1940" i="5"/>
  <c r="E1940" i="5"/>
  <c r="X1940" i="5" s="1"/>
  <c r="V1941" i="5"/>
  <c r="E1941" i="5"/>
  <c r="V1942" i="5"/>
  <c r="E1942" i="5"/>
  <c r="V1943" i="5"/>
  <c r="E1943" i="5"/>
  <c r="X1943" i="5" s="1"/>
  <c r="V1944" i="5"/>
  <c r="E1944" i="5"/>
  <c r="V1945" i="5"/>
  <c r="E1945" i="5"/>
  <c r="V1946" i="5"/>
  <c r="E1946" i="5"/>
  <c r="X1946" i="5" s="1"/>
  <c r="V1947" i="5"/>
  <c r="E1947" i="5"/>
  <c r="V1948" i="5"/>
  <c r="E1948" i="5"/>
  <c r="V1949" i="5"/>
  <c r="E1949" i="5"/>
  <c r="X1949" i="5" s="1"/>
  <c r="V1950" i="5"/>
  <c r="E1950" i="5"/>
  <c r="V1951" i="5"/>
  <c r="E1951" i="5"/>
  <c r="V1952" i="5"/>
  <c r="E1952" i="5"/>
  <c r="X1952" i="5" s="1"/>
  <c r="V1953" i="5"/>
  <c r="E1953" i="5"/>
  <c r="X1953" i="5" s="1"/>
  <c r="V1954" i="5"/>
  <c r="E1954" i="5"/>
  <c r="V1955" i="5"/>
  <c r="E1955" i="5"/>
  <c r="X1955" i="5" s="1"/>
  <c r="V1956" i="5"/>
  <c r="E1956" i="5"/>
  <c r="V1957" i="5"/>
  <c r="E1957" i="5"/>
  <c r="X1957" i="5" s="1"/>
  <c r="V1958" i="5"/>
  <c r="E1958" i="5"/>
  <c r="X1958" i="5" s="1"/>
  <c r="V1959" i="5"/>
  <c r="E1959" i="5"/>
  <c r="V1960" i="5"/>
  <c r="E1960" i="5"/>
  <c r="V1961" i="5"/>
  <c r="E1961" i="5"/>
  <c r="X1961" i="5" s="1"/>
  <c r="V1962" i="5"/>
  <c r="E1962" i="5"/>
  <c r="V1963" i="5"/>
  <c r="E1963" i="5"/>
  <c r="V1964" i="5"/>
  <c r="E1964" i="5"/>
  <c r="X1964" i="5" s="1"/>
  <c r="V1965" i="5"/>
  <c r="E1965" i="5"/>
  <c r="X1965" i="5" s="1"/>
  <c r="V1966" i="5"/>
  <c r="E1966" i="5"/>
  <c r="V1967" i="5"/>
  <c r="E1967" i="5"/>
  <c r="X1967" i="5" s="1"/>
  <c r="V1968" i="5"/>
  <c r="E1968" i="5"/>
  <c r="V1969" i="5"/>
  <c r="E1969" i="5"/>
  <c r="V1970" i="5"/>
  <c r="E1970" i="5"/>
  <c r="X1970" i="5" s="1"/>
  <c r="V1971" i="5"/>
  <c r="E1971" i="5"/>
  <c r="V1972" i="5"/>
  <c r="E1972" i="5"/>
  <c r="V1973" i="5"/>
  <c r="E1973" i="5"/>
  <c r="X1973" i="5" s="1"/>
  <c r="V1974" i="5"/>
  <c r="E1974" i="5"/>
  <c r="V1975" i="5"/>
  <c r="E1975" i="5"/>
  <c r="V1976" i="5"/>
  <c r="E1976" i="5"/>
  <c r="X1976" i="5" s="1"/>
  <c r="V1977" i="5"/>
  <c r="E1977" i="5"/>
  <c r="V1978" i="5"/>
  <c r="E1978" i="5"/>
  <c r="V1979" i="5"/>
  <c r="E1979" i="5"/>
  <c r="X1979" i="5" s="1"/>
  <c r="V1980" i="5"/>
  <c r="E1980" i="5"/>
  <c r="V1981" i="5"/>
  <c r="E1981" i="5"/>
  <c r="V1982" i="5"/>
  <c r="E1982" i="5"/>
  <c r="X1982" i="5" s="1"/>
  <c r="V1983" i="5"/>
  <c r="E1983" i="5"/>
  <c r="V1984" i="5"/>
  <c r="E1984" i="5"/>
  <c r="V1985" i="5"/>
  <c r="E1985" i="5"/>
  <c r="X1985" i="5" s="1"/>
  <c r="V1986" i="5"/>
  <c r="E1986" i="5"/>
  <c r="V1987" i="5"/>
  <c r="E1987" i="5"/>
  <c r="V1988" i="5"/>
  <c r="E1988" i="5"/>
  <c r="X1988" i="5" s="1"/>
  <c r="V1989" i="5"/>
  <c r="E1989" i="5"/>
  <c r="X1989" i="5" s="1"/>
  <c r="V1990" i="5"/>
  <c r="E1990" i="5"/>
  <c r="V1991" i="5"/>
  <c r="E1991" i="5"/>
  <c r="X1991" i="5" s="1"/>
  <c r="V1992" i="5"/>
  <c r="E1992" i="5"/>
  <c r="V1993" i="5"/>
  <c r="E1993" i="5"/>
  <c r="V1994" i="5"/>
  <c r="E1994" i="5"/>
  <c r="X1994" i="5" s="1"/>
  <c r="V1995" i="5"/>
  <c r="E1995" i="5"/>
  <c r="V1996" i="5"/>
  <c r="E1996" i="5"/>
  <c r="V1997" i="5"/>
  <c r="E1997" i="5"/>
  <c r="X1997" i="5" s="1"/>
  <c r="V1998" i="5"/>
  <c r="E1998" i="5"/>
  <c r="V1999" i="5"/>
  <c r="E1999" i="5"/>
  <c r="V2000" i="5"/>
  <c r="E2000" i="5"/>
  <c r="X2000" i="5" s="1"/>
  <c r="V2001" i="5"/>
  <c r="E2001" i="5"/>
  <c r="X2001" i="5" s="1"/>
  <c r="V2002" i="5"/>
  <c r="E2002" i="5"/>
  <c r="V2003" i="5"/>
  <c r="E2003" i="5"/>
  <c r="X2003" i="5" s="1"/>
  <c r="V2004" i="5"/>
  <c r="E2004" i="5"/>
  <c r="V2005" i="5"/>
  <c r="E2005" i="5"/>
  <c r="V2006" i="5"/>
  <c r="E2006" i="5"/>
  <c r="X2006" i="5" s="1"/>
  <c r="V2007" i="5"/>
  <c r="E2007" i="5"/>
  <c r="V2008" i="5"/>
  <c r="E2008" i="5"/>
  <c r="V2009" i="5"/>
  <c r="E2009" i="5"/>
  <c r="X2009" i="5" s="1"/>
  <c r="V2010" i="5"/>
  <c r="E2010" i="5"/>
  <c r="V2011" i="5"/>
  <c r="E2011" i="5"/>
  <c r="V2012" i="5"/>
  <c r="E2012" i="5"/>
  <c r="X2012" i="5" s="1"/>
  <c r="V2013" i="5"/>
  <c r="E2013" i="5"/>
  <c r="X2013" i="5" s="1"/>
  <c r="V2014" i="5"/>
  <c r="E2014" i="5"/>
  <c r="V2015" i="5"/>
  <c r="E2015" i="5"/>
  <c r="X2015" i="5" s="1"/>
  <c r="V2016" i="5"/>
  <c r="E2016" i="5"/>
  <c r="V2017" i="5"/>
  <c r="E2017" i="5"/>
  <c r="V2018" i="5"/>
  <c r="E2018" i="5"/>
  <c r="X2018" i="5" s="1"/>
  <c r="V2019" i="5"/>
  <c r="E2019" i="5"/>
  <c r="V2020" i="5"/>
  <c r="E2020" i="5"/>
  <c r="V2021" i="5"/>
  <c r="E2021" i="5"/>
  <c r="X2021" i="5" s="1"/>
  <c r="V2022" i="5"/>
  <c r="E2022" i="5"/>
  <c r="V2023" i="5"/>
  <c r="E2023" i="5"/>
  <c r="V2024" i="5"/>
  <c r="E2024" i="5"/>
  <c r="X2024" i="5" s="1"/>
  <c r="V2025" i="5"/>
  <c r="E2025" i="5"/>
  <c r="V2026" i="5"/>
  <c r="E2026" i="5"/>
  <c r="V2027" i="5"/>
  <c r="E2027" i="5"/>
  <c r="X2027" i="5" s="1"/>
  <c r="V2028" i="5"/>
  <c r="E2028" i="5"/>
  <c r="V2029" i="5"/>
  <c r="E2029" i="5"/>
  <c r="V2030" i="5"/>
  <c r="E2030" i="5"/>
  <c r="X2030" i="5" s="1"/>
  <c r="V2031" i="5"/>
  <c r="E2031" i="5"/>
  <c r="V2032" i="5"/>
  <c r="E2032" i="5"/>
  <c r="V2033" i="5"/>
  <c r="E2033" i="5"/>
  <c r="X2033" i="5" s="1"/>
  <c r="V2034" i="5"/>
  <c r="E2034" i="5"/>
  <c r="V2035" i="5"/>
  <c r="E2035" i="5"/>
  <c r="V2036" i="5"/>
  <c r="E2036" i="5"/>
  <c r="X2036" i="5" s="1"/>
  <c r="V2037" i="5"/>
  <c r="E2037" i="5"/>
  <c r="X2037" i="5" s="1"/>
  <c r="V2038" i="5"/>
  <c r="E2038" i="5"/>
  <c r="V2039" i="5"/>
  <c r="E2039" i="5"/>
  <c r="X2039" i="5" s="1"/>
  <c r="V2040" i="5"/>
  <c r="E2040" i="5"/>
  <c r="V2041" i="5"/>
  <c r="E2041" i="5"/>
  <c r="X2041" i="5" s="1"/>
  <c r="V2042" i="5"/>
  <c r="E2042" i="5"/>
  <c r="X2042" i="5" s="1"/>
  <c r="V2043" i="5"/>
  <c r="E2043" i="5"/>
  <c r="V2044" i="5"/>
  <c r="E2044" i="5"/>
  <c r="V2045" i="5"/>
  <c r="E2045" i="5"/>
  <c r="X2045" i="5" s="1"/>
  <c r="V2046" i="5"/>
  <c r="E2046" i="5"/>
  <c r="V2047" i="5"/>
  <c r="E2047" i="5"/>
  <c r="V2048" i="5"/>
  <c r="E2048" i="5"/>
  <c r="X2048" i="5" s="1"/>
  <c r="V2049" i="5"/>
  <c r="E2049" i="5"/>
  <c r="V2050" i="5"/>
  <c r="E2050" i="5"/>
  <c r="V2051" i="5"/>
  <c r="E2051" i="5"/>
  <c r="X2051" i="5" s="1"/>
  <c r="V2052" i="5"/>
  <c r="E2052" i="5"/>
  <c r="V2053" i="5"/>
  <c r="E2053" i="5"/>
  <c r="X2053" i="5" s="1"/>
  <c r="V2054" i="5"/>
  <c r="E2054" i="5"/>
  <c r="X2054" i="5" s="1"/>
  <c r="V2055" i="5"/>
  <c r="E2055" i="5"/>
  <c r="V2056" i="5"/>
  <c r="E2056" i="5"/>
  <c r="V2057" i="5"/>
  <c r="E2057" i="5"/>
  <c r="X2057" i="5" s="1"/>
  <c r="V2058" i="5"/>
  <c r="E2058" i="5"/>
  <c r="V2059" i="5"/>
  <c r="E2059" i="5"/>
  <c r="V2060" i="5"/>
  <c r="E2060" i="5"/>
  <c r="X2060" i="5" s="1"/>
  <c r="V2061" i="5"/>
  <c r="E2061" i="5"/>
  <c r="X2061" i="5" s="1"/>
  <c r="V2062" i="5"/>
  <c r="E2062" i="5"/>
  <c r="V2063" i="5"/>
  <c r="E2063" i="5"/>
  <c r="X2063" i="5" s="1"/>
  <c r="V2064" i="5"/>
  <c r="E2064" i="5"/>
  <c r="V2065" i="5"/>
  <c r="E2065" i="5"/>
  <c r="V2066" i="5"/>
  <c r="E2066" i="5"/>
  <c r="X2066" i="5" s="1"/>
  <c r="V2067" i="5"/>
  <c r="E2067" i="5"/>
  <c r="V2068" i="5"/>
  <c r="E2068" i="5"/>
  <c r="V2069" i="5"/>
  <c r="E2069" i="5"/>
  <c r="X2069" i="5" s="1"/>
  <c r="V2070" i="5"/>
  <c r="E2070" i="5"/>
  <c r="V2071" i="5"/>
  <c r="E2071" i="5"/>
  <c r="V2072" i="5"/>
  <c r="E2072" i="5"/>
  <c r="X2072" i="5" s="1"/>
  <c r="V2073" i="5"/>
  <c r="E2073" i="5"/>
  <c r="X2073" i="5" s="1"/>
  <c r="V2074" i="5"/>
  <c r="E2074" i="5"/>
  <c r="V2075" i="5"/>
  <c r="E2075" i="5"/>
  <c r="X2075" i="5" s="1"/>
  <c r="V2076" i="5"/>
  <c r="E2076" i="5"/>
  <c r="V2077" i="5"/>
  <c r="E2077" i="5"/>
  <c r="V2078" i="5"/>
  <c r="E2078" i="5"/>
  <c r="X2078" i="5" s="1"/>
  <c r="V2079" i="5"/>
  <c r="E2079" i="5"/>
  <c r="V2080" i="5"/>
  <c r="E2080" i="5"/>
  <c r="V2081" i="5"/>
  <c r="E2081" i="5"/>
  <c r="X2081" i="5" s="1"/>
  <c r="V2082" i="5"/>
  <c r="E2082" i="5"/>
  <c r="V2083" i="5"/>
  <c r="E2083" i="5"/>
  <c r="V2084" i="5"/>
  <c r="E2084" i="5"/>
  <c r="X2084" i="5" s="1"/>
  <c r="V2085" i="5"/>
  <c r="E2085" i="5"/>
  <c r="V2086" i="5"/>
  <c r="E2086" i="5"/>
  <c r="V2087" i="5"/>
  <c r="E2087" i="5"/>
  <c r="X2087" i="5" s="1"/>
  <c r="V2088" i="5"/>
  <c r="E2088" i="5"/>
  <c r="V2089" i="5"/>
  <c r="E2089" i="5"/>
  <c r="V2090" i="5"/>
  <c r="E2090" i="5"/>
  <c r="X2090" i="5" s="1"/>
  <c r="V2091" i="5"/>
  <c r="E2091" i="5"/>
  <c r="V2092" i="5"/>
  <c r="E2092" i="5"/>
  <c r="V2093" i="5"/>
  <c r="E2093" i="5"/>
  <c r="X2093" i="5" s="1"/>
  <c r="V2094" i="5"/>
  <c r="E2094" i="5"/>
  <c r="V2095" i="5"/>
  <c r="E2095" i="5"/>
  <c r="V2096" i="5"/>
  <c r="E2096" i="5"/>
  <c r="X2096" i="5" s="1"/>
  <c r="V2097" i="5"/>
  <c r="E2097" i="5"/>
  <c r="V2098" i="5"/>
  <c r="E2098" i="5"/>
  <c r="V2099" i="5"/>
  <c r="E2099" i="5"/>
  <c r="X2099" i="5" s="1"/>
  <c r="V2100" i="5"/>
  <c r="E2100" i="5"/>
  <c r="V2101" i="5"/>
  <c r="E2101" i="5"/>
  <c r="V2102" i="5"/>
  <c r="E2102" i="5"/>
  <c r="X2102" i="5" s="1"/>
  <c r="V2103" i="5"/>
  <c r="E2103" i="5"/>
  <c r="V2104" i="5"/>
  <c r="E2104" i="5"/>
  <c r="V2105" i="5"/>
  <c r="E2105" i="5"/>
  <c r="X2105" i="5" s="1"/>
  <c r="V2106" i="5"/>
  <c r="E2106" i="5"/>
  <c r="V2107" i="5"/>
  <c r="E2107" i="5"/>
  <c r="V2108" i="5"/>
  <c r="E2108" i="5"/>
  <c r="X2108" i="5" s="1"/>
  <c r="V2109" i="5"/>
  <c r="E2109" i="5"/>
  <c r="V2110" i="5"/>
  <c r="E2110" i="5"/>
  <c r="V2111" i="5"/>
  <c r="E2111" i="5"/>
  <c r="X2111" i="5" s="1"/>
  <c r="V2112" i="5"/>
  <c r="E2112" i="5"/>
  <c r="V2113" i="5"/>
  <c r="E2113" i="5"/>
  <c r="V2114" i="5"/>
  <c r="E2114" i="5"/>
  <c r="X2114" i="5" s="1"/>
  <c r="V2115" i="5"/>
  <c r="E2115" i="5"/>
  <c r="V2116" i="5"/>
  <c r="E2116" i="5"/>
  <c r="V2117" i="5"/>
  <c r="E2117" i="5"/>
  <c r="X2117" i="5" s="1"/>
  <c r="V2118" i="5"/>
  <c r="E2118" i="5"/>
  <c r="V2119" i="5"/>
  <c r="E2119" i="5"/>
  <c r="V2120" i="5"/>
  <c r="E2120" i="5"/>
  <c r="X2120" i="5" s="1"/>
  <c r="V2121" i="5"/>
  <c r="E2121" i="5"/>
  <c r="V2122" i="5"/>
  <c r="E2122" i="5"/>
  <c r="V2123" i="5"/>
  <c r="E2123" i="5"/>
  <c r="X2123" i="5" s="1"/>
  <c r="V2124" i="5"/>
  <c r="E2124" i="5"/>
  <c r="V2125" i="5"/>
  <c r="E2125" i="5"/>
  <c r="V2126" i="5"/>
  <c r="E2126" i="5"/>
  <c r="X2126" i="5" s="1"/>
  <c r="V2127" i="5"/>
  <c r="E2127" i="5"/>
  <c r="V2128" i="5"/>
  <c r="E2128" i="5"/>
  <c r="V2129" i="5"/>
  <c r="E2129" i="5"/>
  <c r="X2129" i="5" s="1"/>
  <c r="V2130" i="5"/>
  <c r="E2130" i="5"/>
  <c r="V2131" i="5"/>
  <c r="E2131" i="5"/>
  <c r="V2132" i="5"/>
  <c r="E2132" i="5"/>
  <c r="X2132" i="5" s="1"/>
  <c r="V2133" i="5"/>
  <c r="E2133" i="5"/>
  <c r="V2134" i="5"/>
  <c r="E2134" i="5"/>
  <c r="V2135" i="5"/>
  <c r="E2135" i="5"/>
  <c r="X2135" i="5" s="1"/>
  <c r="V2136" i="5"/>
  <c r="E2136" i="5"/>
  <c r="V2137" i="5"/>
  <c r="E2137" i="5"/>
  <c r="V2138" i="5"/>
  <c r="E2138" i="5"/>
  <c r="X2138" i="5" s="1"/>
  <c r="V2139" i="5"/>
  <c r="E2139" i="5"/>
  <c r="V2140" i="5"/>
  <c r="E2140" i="5"/>
  <c r="V2141" i="5"/>
  <c r="E2141" i="5"/>
  <c r="X2141" i="5" s="1"/>
  <c r="V2142" i="5"/>
  <c r="E2142" i="5"/>
  <c r="V2143" i="5"/>
  <c r="E2143" i="5"/>
  <c r="V2144" i="5"/>
  <c r="E2144" i="5"/>
  <c r="X2144" i="5" s="1"/>
  <c r="V2145" i="5"/>
  <c r="E2145" i="5"/>
  <c r="V2146" i="5"/>
  <c r="E2146" i="5"/>
  <c r="V2147" i="5"/>
  <c r="E2147" i="5"/>
  <c r="X2147" i="5" s="1"/>
  <c r="V2148" i="5"/>
  <c r="E2148" i="5"/>
  <c r="V2149" i="5"/>
  <c r="E2149" i="5"/>
  <c r="V2150" i="5"/>
  <c r="E2150" i="5"/>
  <c r="X2150" i="5" s="1"/>
  <c r="V2151" i="5"/>
  <c r="E2151" i="5"/>
  <c r="V2152" i="5"/>
  <c r="E2152" i="5"/>
  <c r="V2153" i="5"/>
  <c r="E2153" i="5"/>
  <c r="X2153" i="5" s="1"/>
  <c r="V2154" i="5"/>
  <c r="E2154" i="5"/>
  <c r="V2155" i="5"/>
  <c r="E2155" i="5"/>
  <c r="V2156" i="5"/>
  <c r="E2156" i="5"/>
  <c r="X2156" i="5" s="1"/>
  <c r="V2157" i="5"/>
  <c r="E2157" i="5"/>
  <c r="V2158" i="5"/>
  <c r="E2158" i="5"/>
  <c r="V2159" i="5"/>
  <c r="E2159" i="5"/>
  <c r="X2159" i="5" s="1"/>
  <c r="V2160" i="5"/>
  <c r="E2160" i="5"/>
  <c r="V2161" i="5"/>
  <c r="E2161" i="5"/>
  <c r="V2162" i="5"/>
  <c r="E2162" i="5"/>
  <c r="X2162" i="5" s="1"/>
  <c r="V2163" i="5"/>
  <c r="E2163" i="5"/>
  <c r="V2164" i="5"/>
  <c r="E2164" i="5"/>
  <c r="V2165" i="5"/>
  <c r="E2165" i="5"/>
  <c r="X2165" i="5" s="1"/>
  <c r="V2166" i="5"/>
  <c r="E2166" i="5"/>
  <c r="V2167" i="5"/>
  <c r="E2167" i="5"/>
  <c r="V2168" i="5"/>
  <c r="E2168" i="5"/>
  <c r="X2168" i="5" s="1"/>
  <c r="V2169" i="5"/>
  <c r="E2169" i="5"/>
  <c r="V2170" i="5"/>
  <c r="E2170" i="5"/>
  <c r="V2171" i="5"/>
  <c r="E2171" i="5"/>
  <c r="X2171" i="5" s="1"/>
  <c r="V2172" i="5"/>
  <c r="E2172" i="5"/>
  <c r="V2173" i="5"/>
  <c r="E2173" i="5"/>
  <c r="V2174" i="5"/>
  <c r="E2174" i="5"/>
  <c r="X2174" i="5" s="1"/>
  <c r="V2175" i="5"/>
  <c r="E2175" i="5"/>
  <c r="V2176" i="5"/>
  <c r="E2176" i="5"/>
  <c r="V2177" i="5"/>
  <c r="E2177" i="5"/>
  <c r="X2177" i="5" s="1"/>
  <c r="V2178" i="5"/>
  <c r="E2178" i="5"/>
  <c r="V2179" i="5"/>
  <c r="E2179" i="5"/>
  <c r="V2180" i="5"/>
  <c r="E2180" i="5"/>
  <c r="X2180" i="5" s="1"/>
  <c r="V2181" i="5"/>
  <c r="E2181" i="5"/>
  <c r="V2182" i="5"/>
  <c r="E2182" i="5"/>
  <c r="V2183" i="5"/>
  <c r="E2183" i="5"/>
  <c r="X2183" i="5" s="1"/>
  <c r="V2184" i="5"/>
  <c r="E2184" i="5"/>
  <c r="V2185" i="5"/>
  <c r="E2185" i="5"/>
  <c r="X2185" i="5" s="1"/>
  <c r="V2186" i="5"/>
  <c r="E2186" i="5"/>
  <c r="X2186" i="5" s="1"/>
  <c r="V2187" i="5"/>
  <c r="E2187" i="5"/>
  <c r="V2188" i="5"/>
  <c r="E2188" i="5"/>
  <c r="V2189" i="5"/>
  <c r="E2189" i="5"/>
  <c r="X2189" i="5" s="1"/>
  <c r="V2190" i="5"/>
  <c r="E2190" i="5"/>
  <c r="V2191" i="5"/>
  <c r="E2191" i="5"/>
  <c r="V2192" i="5"/>
  <c r="E2192" i="5"/>
  <c r="X2192" i="5" s="1"/>
  <c r="V2193" i="5"/>
  <c r="E2193" i="5"/>
  <c r="V2194" i="5"/>
  <c r="E2194" i="5"/>
  <c r="V2195" i="5"/>
  <c r="E2195" i="5"/>
  <c r="X2195" i="5" s="1"/>
  <c r="V2196" i="5"/>
  <c r="E2196" i="5"/>
  <c r="V2197" i="5"/>
  <c r="E2197" i="5"/>
  <c r="V2198" i="5"/>
  <c r="E2198" i="5"/>
  <c r="X2198" i="5" s="1"/>
  <c r="V2199" i="5"/>
  <c r="E2199" i="5"/>
  <c r="V2200" i="5"/>
  <c r="E2200" i="5"/>
  <c r="V2201" i="5"/>
  <c r="E2201" i="5"/>
  <c r="X2201" i="5" s="1"/>
  <c r="V2202" i="5"/>
  <c r="E2202" i="5"/>
  <c r="V2203" i="5"/>
  <c r="E2203" i="5"/>
  <c r="V2204" i="5"/>
  <c r="E2204" i="5"/>
  <c r="X2204" i="5" s="1"/>
  <c r="V2205" i="5"/>
  <c r="E2205" i="5"/>
  <c r="V2206" i="5"/>
  <c r="E2206" i="5"/>
  <c r="V2207" i="5"/>
  <c r="E2207" i="5"/>
  <c r="X2207" i="5" s="1"/>
  <c r="V2208" i="5"/>
  <c r="E2208" i="5"/>
  <c r="V2209" i="5"/>
  <c r="E2209" i="5"/>
  <c r="X2209" i="5" s="1"/>
  <c r="V2210" i="5"/>
  <c r="E2210" i="5"/>
  <c r="X2210" i="5" s="1"/>
  <c r="V2211" i="5"/>
  <c r="E2211" i="5"/>
  <c r="V2212" i="5"/>
  <c r="E2212" i="5"/>
  <c r="V2213" i="5"/>
  <c r="E2213" i="5"/>
  <c r="X2213" i="5" s="1"/>
  <c r="V2214" i="5"/>
  <c r="E2214" i="5"/>
  <c r="V2215" i="5"/>
  <c r="E2215" i="5"/>
  <c r="V2216" i="5"/>
  <c r="E2216" i="5"/>
  <c r="X2216" i="5" s="1"/>
  <c r="V2217" i="5"/>
  <c r="E2217" i="5"/>
  <c r="X2217" i="5" s="1"/>
  <c r="V2218" i="5"/>
  <c r="E2218" i="5"/>
  <c r="V2219" i="5"/>
  <c r="E2219" i="5"/>
  <c r="X2219" i="5" s="1"/>
  <c r="V2220" i="5"/>
  <c r="E2220" i="5"/>
  <c r="V2221" i="5"/>
  <c r="E2221" i="5"/>
  <c r="X2221" i="5" s="1"/>
  <c r="V2222" i="5"/>
  <c r="E2222" i="5"/>
  <c r="X2222" i="5" s="1"/>
  <c r="V2223" i="5"/>
  <c r="E2223" i="5"/>
  <c r="V2224" i="5"/>
  <c r="E2224" i="5"/>
  <c r="V2225" i="5"/>
  <c r="E2225" i="5"/>
  <c r="X2225" i="5" s="1"/>
  <c r="V2226" i="5"/>
  <c r="E2226" i="5"/>
  <c r="V2227" i="5"/>
  <c r="E2227" i="5"/>
  <c r="V2228" i="5"/>
  <c r="E2228" i="5"/>
  <c r="X2228" i="5" s="1"/>
  <c r="V2229" i="5"/>
  <c r="E2229" i="5"/>
  <c r="V2230" i="5"/>
  <c r="E2230" i="5"/>
  <c r="V2231" i="5"/>
  <c r="E2231" i="5"/>
  <c r="X2231" i="5" s="1"/>
  <c r="V2232" i="5"/>
  <c r="E2232" i="5"/>
  <c r="V2233" i="5"/>
  <c r="E2233" i="5"/>
  <c r="V2234" i="5"/>
  <c r="E2234" i="5"/>
  <c r="X2234" i="5" s="1"/>
  <c r="V2235" i="5"/>
  <c r="E2235" i="5"/>
  <c r="V2236" i="5"/>
  <c r="E2236" i="5"/>
  <c r="V2237" i="5"/>
  <c r="E2237" i="5"/>
  <c r="X2237" i="5" s="1"/>
  <c r="V2238" i="5"/>
  <c r="E2238" i="5"/>
  <c r="V2239" i="5"/>
  <c r="E2239" i="5"/>
  <c r="V2240" i="5"/>
  <c r="E2240" i="5"/>
  <c r="X2240" i="5" s="1"/>
  <c r="V2241" i="5"/>
  <c r="E2241" i="5"/>
  <c r="X2241" i="5" s="1"/>
  <c r="V2242" i="5"/>
  <c r="E2242" i="5"/>
  <c r="V2243" i="5"/>
  <c r="E2243" i="5"/>
  <c r="X2243" i="5" s="1"/>
  <c r="V2244" i="5"/>
  <c r="E2244" i="5"/>
  <c r="V2245" i="5"/>
  <c r="E2245" i="5"/>
  <c r="V2246" i="5"/>
  <c r="E2246" i="5"/>
  <c r="X2246" i="5" s="1"/>
  <c r="V2247" i="5"/>
  <c r="E2247" i="5"/>
  <c r="V2248" i="5"/>
  <c r="E2248" i="5"/>
  <c r="V2249" i="5"/>
  <c r="E2249" i="5"/>
  <c r="X2249" i="5" s="1"/>
  <c r="V2250" i="5"/>
  <c r="E2250" i="5"/>
  <c r="V2251" i="5"/>
  <c r="E2251" i="5"/>
  <c r="V2252" i="5"/>
  <c r="E2252" i="5"/>
  <c r="X2252" i="5" s="1"/>
  <c r="V2253" i="5"/>
  <c r="E2253" i="5"/>
  <c r="V2254" i="5"/>
  <c r="E2254" i="5"/>
  <c r="V2255" i="5"/>
  <c r="E2255" i="5"/>
  <c r="X2255" i="5" s="1"/>
  <c r="V2256" i="5"/>
  <c r="E2256" i="5"/>
  <c r="V2257" i="5"/>
  <c r="E2257" i="5"/>
  <c r="V2258" i="5"/>
  <c r="E2258" i="5"/>
  <c r="X2258" i="5" s="1"/>
  <c r="V2259" i="5"/>
  <c r="E2259" i="5"/>
  <c r="V2260" i="5"/>
  <c r="E2260" i="5"/>
  <c r="X2260" i="5" s="1"/>
  <c r="V2261" i="5"/>
  <c r="E2261" i="5"/>
  <c r="X2261" i="5" s="1"/>
  <c r="V2262" i="5"/>
  <c r="E2262" i="5"/>
  <c r="V2263" i="5"/>
  <c r="E2263" i="5"/>
  <c r="V2264" i="5"/>
  <c r="E2264" i="5"/>
  <c r="X2264" i="5" s="1"/>
  <c r="V2265" i="5"/>
  <c r="E2265" i="5"/>
  <c r="V2266" i="5"/>
  <c r="E2266" i="5"/>
  <c r="V2267" i="5"/>
  <c r="E2267" i="5"/>
  <c r="X2267" i="5" s="1"/>
  <c r="V2268" i="5"/>
  <c r="E2268" i="5"/>
  <c r="V2269" i="5"/>
  <c r="E2269" i="5"/>
  <c r="V2270" i="5"/>
  <c r="E2270" i="5"/>
  <c r="X2270" i="5" s="1"/>
  <c r="V2271" i="5"/>
  <c r="E2271" i="5"/>
  <c r="V2272" i="5"/>
  <c r="E2272" i="5"/>
  <c r="V2273" i="5"/>
  <c r="E2273" i="5"/>
  <c r="X2273" i="5" s="1"/>
  <c r="V2274" i="5"/>
  <c r="E2274" i="5"/>
  <c r="V2275" i="5"/>
  <c r="E2275" i="5"/>
  <c r="V2276" i="5"/>
  <c r="E2276" i="5"/>
  <c r="X2276" i="5" s="1"/>
  <c r="V2277" i="5"/>
  <c r="E2277" i="5"/>
  <c r="V2278" i="5"/>
  <c r="E2278" i="5"/>
  <c r="V2279" i="5"/>
  <c r="E2279" i="5"/>
  <c r="X2279" i="5" s="1"/>
  <c r="V2280" i="5"/>
  <c r="E2280" i="5"/>
  <c r="V2281" i="5"/>
  <c r="E2281" i="5"/>
  <c r="V2282" i="5"/>
  <c r="E2282" i="5"/>
  <c r="X2282" i="5" s="1"/>
  <c r="V2283" i="5"/>
  <c r="E2283" i="5"/>
  <c r="V2284" i="5"/>
  <c r="E2284" i="5"/>
  <c r="V2285" i="5"/>
  <c r="E2285" i="5"/>
  <c r="X2285" i="5" s="1"/>
  <c r="V2286" i="5"/>
  <c r="E2286" i="5"/>
  <c r="V2287" i="5"/>
  <c r="E2287" i="5"/>
  <c r="V2288" i="5"/>
  <c r="E2288" i="5"/>
  <c r="X2288" i="5" s="1"/>
  <c r="V2289" i="5"/>
  <c r="E2289" i="5"/>
  <c r="V2290" i="5"/>
  <c r="E2290" i="5"/>
  <c r="V2291" i="5"/>
  <c r="E2291" i="5"/>
  <c r="X2291" i="5" s="1"/>
  <c r="V2292" i="5"/>
  <c r="E2292" i="5"/>
  <c r="V2293" i="5"/>
  <c r="E2293" i="5"/>
  <c r="V2294" i="5"/>
  <c r="E2294" i="5"/>
  <c r="X2294" i="5" s="1"/>
  <c r="V2295" i="5"/>
  <c r="E2295" i="5"/>
  <c r="V2296" i="5"/>
  <c r="E2296" i="5"/>
  <c r="V2297" i="5"/>
  <c r="E2297" i="5"/>
  <c r="X2297" i="5" s="1"/>
  <c r="V2298" i="5"/>
  <c r="E2298" i="5"/>
  <c r="V2299" i="5"/>
  <c r="E2299" i="5"/>
  <c r="V2300" i="5"/>
  <c r="E2300" i="5"/>
  <c r="X2300" i="5" s="1"/>
  <c r="V2301" i="5"/>
  <c r="E2301" i="5"/>
  <c r="V2302" i="5"/>
  <c r="E2302" i="5"/>
  <c r="V2303" i="5"/>
  <c r="E2303" i="5"/>
  <c r="X2303" i="5" s="1"/>
  <c r="V2304" i="5"/>
  <c r="E2304" i="5"/>
  <c r="V2305" i="5"/>
  <c r="E2305" i="5"/>
  <c r="V2306" i="5"/>
  <c r="E2306" i="5"/>
  <c r="X2306" i="5" s="1"/>
  <c r="V2307" i="5"/>
  <c r="E2307" i="5"/>
  <c r="V2308" i="5"/>
  <c r="E2308" i="5"/>
  <c r="V2309" i="5"/>
  <c r="E2309" i="5"/>
  <c r="X2309" i="5" s="1"/>
  <c r="V2310" i="5"/>
  <c r="E2310" i="5"/>
  <c r="V2311" i="5"/>
  <c r="E2311" i="5"/>
  <c r="V2312" i="5"/>
  <c r="E2312" i="5"/>
  <c r="X2312" i="5" s="1"/>
  <c r="V2313" i="5"/>
  <c r="E2313" i="5"/>
  <c r="V2314" i="5"/>
  <c r="E2314" i="5"/>
  <c r="V2315" i="5"/>
  <c r="E2315" i="5"/>
  <c r="X2315" i="5" s="1"/>
  <c r="V2316" i="5"/>
  <c r="E2316" i="5"/>
  <c r="V2317" i="5"/>
  <c r="E2317" i="5"/>
  <c r="V2318" i="5"/>
  <c r="E2318" i="5"/>
  <c r="X2318" i="5" s="1"/>
  <c r="V2319" i="5"/>
  <c r="E2319" i="5"/>
  <c r="V2320" i="5"/>
  <c r="E2320" i="5"/>
  <c r="V2321" i="5"/>
  <c r="E2321" i="5"/>
  <c r="X2321" i="5" s="1"/>
  <c r="V2322" i="5"/>
  <c r="E2322" i="5"/>
  <c r="V2323" i="5"/>
  <c r="E2323" i="5"/>
  <c r="V2324" i="5"/>
  <c r="E2324" i="5"/>
  <c r="X2324" i="5" s="1"/>
  <c r="V2325" i="5"/>
  <c r="E2325" i="5"/>
  <c r="V2326" i="5"/>
  <c r="E2326" i="5"/>
  <c r="V2327" i="5"/>
  <c r="E2327" i="5"/>
  <c r="X2327" i="5" s="1"/>
  <c r="V2328" i="5"/>
  <c r="E2328" i="5"/>
  <c r="V2329" i="5"/>
  <c r="E2329" i="5"/>
  <c r="V2330" i="5"/>
  <c r="E2330" i="5"/>
  <c r="X2330" i="5" s="1"/>
  <c r="V2331" i="5"/>
  <c r="E2331" i="5"/>
  <c r="V2332" i="5"/>
  <c r="E2332" i="5"/>
  <c r="V2333" i="5"/>
  <c r="E2333" i="5"/>
  <c r="X2333" i="5" s="1"/>
  <c r="V2334" i="5"/>
  <c r="E2334" i="5"/>
  <c r="V2335" i="5"/>
  <c r="E2335" i="5"/>
  <c r="V2336" i="5"/>
  <c r="E2336" i="5"/>
  <c r="X2336" i="5" s="1"/>
  <c r="V2337" i="5"/>
  <c r="E2337" i="5"/>
  <c r="V2338" i="5"/>
  <c r="E2338" i="5"/>
  <c r="X2338" i="5" s="1"/>
  <c r="V2339" i="5"/>
  <c r="E2339" i="5"/>
  <c r="X2339" i="5" s="1"/>
  <c r="V2340" i="5"/>
  <c r="E2340" i="5"/>
  <c r="V2341" i="5"/>
  <c r="E2341" i="5"/>
  <c r="V2342" i="5"/>
  <c r="E2342" i="5"/>
  <c r="X2342" i="5" s="1"/>
  <c r="V2343" i="5"/>
  <c r="E2343" i="5"/>
  <c r="V2344" i="5"/>
  <c r="E2344" i="5"/>
  <c r="V2345" i="5"/>
  <c r="E2345" i="5"/>
  <c r="X2345" i="5" s="1"/>
  <c r="V2346" i="5"/>
  <c r="E2346" i="5"/>
  <c r="X2346" i="5" s="1"/>
  <c r="V2347" i="5"/>
  <c r="E2347" i="5"/>
  <c r="V2348" i="5"/>
  <c r="E2348" i="5"/>
  <c r="X2348" i="5" s="1"/>
  <c r="V2349" i="5"/>
  <c r="E2349" i="5"/>
  <c r="V2350" i="5"/>
  <c r="E2350" i="5"/>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V2359" i="5"/>
  <c r="E2359" i="5"/>
  <c r="X2359" i="5" s="1"/>
  <c r="V2360" i="5"/>
  <c r="E2360" i="5"/>
  <c r="X2360" i="5" s="1"/>
  <c r="V2361" i="5"/>
  <c r="E2361" i="5"/>
  <c r="V2362" i="5"/>
  <c r="E2362" i="5"/>
  <c r="V2363" i="5"/>
  <c r="E2363" i="5"/>
  <c r="X2363" i="5" s="1"/>
  <c r="V2364" i="5"/>
  <c r="E2364" i="5"/>
  <c r="X2364" i="5" s="1"/>
  <c r="V2365" i="5"/>
  <c r="E2365" i="5"/>
  <c r="V2366" i="5"/>
  <c r="E2366" i="5"/>
  <c r="X2366" i="5" s="1"/>
  <c r="V2367" i="5"/>
  <c r="E2367" i="5"/>
  <c r="X2367" i="5" s="1"/>
  <c r="V2368" i="5"/>
  <c r="E2368" i="5"/>
  <c r="V2369" i="5"/>
  <c r="E2369" i="5"/>
  <c r="X2369" i="5" s="1"/>
  <c r="V2370" i="5"/>
  <c r="E2370" i="5"/>
  <c r="V2371" i="5"/>
  <c r="E2371" i="5"/>
  <c r="V2372" i="5"/>
  <c r="E2372" i="5"/>
  <c r="X2372" i="5" s="1"/>
  <c r="V2373" i="5"/>
  <c r="E2373" i="5"/>
  <c r="X2373" i="5" s="1"/>
  <c r="V2374" i="5"/>
  <c r="E2374" i="5"/>
  <c r="V2375" i="5"/>
  <c r="E2375" i="5"/>
  <c r="X2375" i="5" s="1"/>
  <c r="V2376" i="5"/>
  <c r="E2376" i="5"/>
  <c r="V2377" i="5"/>
  <c r="E2377" i="5"/>
  <c r="V2378" i="5"/>
  <c r="E2378" i="5"/>
  <c r="X2378" i="5" s="1"/>
  <c r="V2379" i="5"/>
  <c r="E2379" i="5"/>
  <c r="V2380" i="5"/>
  <c r="E2380" i="5"/>
  <c r="V2381" i="5"/>
  <c r="E2381" i="5"/>
  <c r="X2381" i="5" s="1"/>
  <c r="V2382" i="5"/>
  <c r="E2382" i="5"/>
  <c r="V2383" i="5"/>
  <c r="E2383" i="5"/>
  <c r="V2384" i="5"/>
  <c r="E2384" i="5"/>
  <c r="X2384" i="5" s="1"/>
  <c r="V2385" i="5"/>
  <c r="E2385" i="5"/>
  <c r="X2385" i="5" s="1"/>
  <c r="V2386" i="5"/>
  <c r="E2386" i="5"/>
  <c r="V2387" i="5"/>
  <c r="E2387" i="5"/>
  <c r="X2387" i="5" s="1"/>
  <c r="V2388" i="5"/>
  <c r="E2388" i="5"/>
  <c r="V2389" i="5"/>
  <c r="E2389" i="5"/>
  <c r="X2389" i="5" s="1"/>
  <c r="V2390" i="5"/>
  <c r="E2390" i="5"/>
  <c r="X2390" i="5" s="1"/>
  <c r="V2391" i="5"/>
  <c r="E2391" i="5"/>
  <c r="V2392" i="5"/>
  <c r="E2392" i="5"/>
  <c r="V2393" i="5"/>
  <c r="E2393" i="5"/>
  <c r="X2393" i="5" s="1"/>
  <c r="V2394" i="5"/>
  <c r="E2394" i="5"/>
  <c r="V2395" i="5"/>
  <c r="E2395" i="5"/>
  <c r="V2396" i="5"/>
  <c r="E2396" i="5"/>
  <c r="X2396" i="5" s="1"/>
  <c r="V2397" i="5"/>
  <c r="E2397" i="5"/>
  <c r="V2398" i="5"/>
  <c r="E2398" i="5"/>
  <c r="V2399" i="5"/>
  <c r="E2399" i="5"/>
  <c r="X2399" i="5" s="1"/>
  <c r="V2400" i="5"/>
  <c r="E2400" i="5"/>
  <c r="V2401" i="5"/>
  <c r="E2401" i="5"/>
  <c r="V2402" i="5"/>
  <c r="E2402" i="5"/>
  <c r="X2402" i="5" s="1"/>
  <c r="V2403" i="5"/>
  <c r="E2403" i="5"/>
  <c r="V2404" i="5"/>
  <c r="E2404" i="5"/>
  <c r="V2405" i="5"/>
  <c r="E2405" i="5"/>
  <c r="X2405" i="5" s="1"/>
  <c r="V2406" i="5"/>
  <c r="E2406" i="5"/>
  <c r="V2407" i="5"/>
  <c r="E2407" i="5"/>
  <c r="V2408" i="5"/>
  <c r="E2408" i="5"/>
  <c r="X2408" i="5" s="1"/>
  <c r="V2409" i="5"/>
  <c r="E2409" i="5"/>
  <c r="V2410" i="5"/>
  <c r="E2410" i="5"/>
  <c r="V2411" i="5"/>
  <c r="E2411" i="5"/>
  <c r="X2411" i="5" s="1"/>
  <c r="V2412" i="5"/>
  <c r="E2412" i="5"/>
  <c r="V2413" i="5"/>
  <c r="E2413" i="5"/>
  <c r="V2414" i="5"/>
  <c r="E2414" i="5"/>
  <c r="X2414" i="5" s="1"/>
  <c r="V2415" i="5"/>
  <c r="E2415" i="5"/>
  <c r="V2416" i="5"/>
  <c r="E2416" i="5"/>
  <c r="V2417" i="5"/>
  <c r="E2417" i="5"/>
  <c r="X2417" i="5" s="1"/>
  <c r="V2418" i="5"/>
  <c r="E2418" i="5"/>
  <c r="V2419" i="5"/>
  <c r="E2419" i="5"/>
  <c r="V2420" i="5"/>
  <c r="E2420" i="5"/>
  <c r="X2420" i="5" s="1"/>
  <c r="V2421" i="5"/>
  <c r="E2421" i="5"/>
  <c r="V2422" i="5"/>
  <c r="E2422" i="5"/>
  <c r="V2423" i="5"/>
  <c r="E2423" i="5"/>
  <c r="X2423" i="5" s="1"/>
  <c r="V2424" i="5"/>
  <c r="E2424" i="5"/>
  <c r="V2425" i="5"/>
  <c r="E2425" i="5"/>
  <c r="V2426" i="5"/>
  <c r="E2426" i="5"/>
  <c r="X2426" i="5" s="1"/>
  <c r="V2427" i="5"/>
  <c r="E2427" i="5"/>
  <c r="V2428" i="5"/>
  <c r="E2428" i="5"/>
  <c r="V2429" i="5"/>
  <c r="E2429" i="5"/>
  <c r="X2429" i="5" s="1"/>
  <c r="V2430" i="5"/>
  <c r="E2430" i="5"/>
  <c r="V2431" i="5"/>
  <c r="E2431" i="5"/>
  <c r="V2432" i="5"/>
  <c r="E2432" i="5"/>
  <c r="X2432" i="5" s="1"/>
  <c r="V2433" i="5"/>
  <c r="E2433" i="5"/>
  <c r="V2434" i="5"/>
  <c r="E2434" i="5"/>
  <c r="V2435" i="5"/>
  <c r="E2435" i="5"/>
  <c r="X2435" i="5" s="1"/>
  <c r="V2436" i="5"/>
  <c r="E2436" i="5"/>
  <c r="X2436" i="5" s="1"/>
  <c r="V2437" i="5"/>
  <c r="E2437" i="5"/>
  <c r="V2438" i="5"/>
  <c r="E2438" i="5"/>
  <c r="X2438" i="5" s="1"/>
  <c r="V2439" i="5"/>
  <c r="E2439" i="5"/>
  <c r="V2440" i="5"/>
  <c r="E2440" i="5"/>
  <c r="V2441" i="5"/>
  <c r="E2441" i="5"/>
  <c r="X2441" i="5" s="1"/>
  <c r="V2442" i="5"/>
  <c r="E2442" i="5"/>
  <c r="V2443" i="5"/>
  <c r="E2443" i="5"/>
  <c r="X2443" i="5" s="1"/>
  <c r="V2444" i="5"/>
  <c r="E2444" i="5"/>
  <c r="X2444" i="5" s="1"/>
  <c r="V2445" i="5"/>
  <c r="E2445" i="5"/>
  <c r="V2446" i="5"/>
  <c r="E2446" i="5"/>
  <c r="V2447" i="5"/>
  <c r="E2447" i="5"/>
  <c r="X2447" i="5" s="1"/>
  <c r="V2448" i="5"/>
  <c r="E2448" i="5"/>
  <c r="V2449" i="5"/>
  <c r="E2449" i="5"/>
  <c r="V2450" i="5"/>
  <c r="E2450" i="5"/>
  <c r="X2450" i="5" s="1"/>
  <c r="V2451" i="5"/>
  <c r="E2451" i="5"/>
  <c r="X2451" i="5" s="1"/>
  <c r="V2452" i="5"/>
  <c r="E2452" i="5"/>
  <c r="V2453" i="5"/>
  <c r="E2453" i="5"/>
  <c r="X2453" i="5" s="1"/>
  <c r="V2454" i="5"/>
  <c r="E2454" i="5"/>
  <c r="V2455" i="5"/>
  <c r="E2455" i="5"/>
  <c r="V2456" i="5"/>
  <c r="E2456" i="5"/>
  <c r="X2456" i="5" s="1"/>
  <c r="V2457" i="5"/>
  <c r="E2457" i="5"/>
  <c r="X2457" i="5" s="1"/>
  <c r="V2458" i="5"/>
  <c r="E2458" i="5"/>
  <c r="V2459" i="5"/>
  <c r="E2459" i="5"/>
  <c r="X2459" i="5" s="1"/>
  <c r="V2460" i="5"/>
  <c r="E2460" i="5"/>
  <c r="V2461" i="5"/>
  <c r="E2461" i="5"/>
  <c r="V2462" i="5"/>
  <c r="E2462" i="5"/>
  <c r="X2462" i="5" s="1"/>
  <c r="V2463" i="5"/>
  <c r="E2463" i="5"/>
  <c r="V2464" i="5"/>
  <c r="E2464" i="5"/>
  <c r="V2465" i="5"/>
  <c r="E2465" i="5"/>
  <c r="X2465" i="5" s="1"/>
  <c r="V2466" i="5"/>
  <c r="E2466" i="5"/>
  <c r="V2467" i="5"/>
  <c r="E2467" i="5"/>
  <c r="V2468" i="5"/>
  <c r="E2468" i="5"/>
  <c r="X2468" i="5" s="1"/>
  <c r="V2469" i="5"/>
  <c r="E2469" i="5"/>
  <c r="X2469" i="5" s="1"/>
  <c r="V2470" i="5"/>
  <c r="E2470" i="5"/>
  <c r="V2471" i="5"/>
  <c r="E2471" i="5"/>
  <c r="X2471" i="5" s="1"/>
  <c r="V2472" i="5"/>
  <c r="E2472" i="5"/>
  <c r="V2473" i="5"/>
  <c r="E2473" i="5"/>
  <c r="V2474" i="5"/>
  <c r="E2474" i="5"/>
  <c r="X2474" i="5" s="1"/>
  <c r="V2475" i="5"/>
  <c r="E2475" i="5"/>
  <c r="V2476" i="5"/>
  <c r="E2476" i="5"/>
  <c r="V2477" i="5"/>
  <c r="E2477" i="5"/>
  <c r="X2477" i="5" s="1"/>
  <c r="V2478" i="5"/>
  <c r="E2478" i="5"/>
  <c r="V2479" i="5"/>
  <c r="E2479" i="5"/>
  <c r="V2480" i="5"/>
  <c r="E2480" i="5"/>
  <c r="X2480" i="5" s="1"/>
  <c r="V2481" i="5"/>
  <c r="E2481" i="5"/>
  <c r="V2482" i="5"/>
  <c r="E2482" i="5"/>
  <c r="V2483" i="5"/>
  <c r="E2483" i="5"/>
  <c r="X2483" i="5" s="1"/>
  <c r="V2484" i="5"/>
  <c r="E2484" i="5"/>
  <c r="V2485" i="5"/>
  <c r="E2485" i="5"/>
  <c r="V2486" i="5"/>
  <c r="E2486" i="5"/>
  <c r="X2486" i="5" s="1"/>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c r="H12" i="6" s="1"/>
  <c r="D12" i="6" s="1"/>
  <c r="B11" i="6"/>
  <c r="G11" i="6" s="1"/>
  <c r="H11" i="6" s="1"/>
  <c r="D11" i="6" s="1"/>
  <c r="G9" i="6"/>
  <c r="H9" i="6" s="1"/>
  <c r="D9" i="6" s="1"/>
  <c r="B8" i="6"/>
  <c r="G8" i="6" s="1"/>
  <c r="H8" i="6" s="1"/>
  <c r="D8" i="6" s="1"/>
  <c r="B7" i="6"/>
  <c r="G7" i="6" s="1"/>
  <c r="H7" i="6" s="1"/>
  <c r="D7" i="6" s="1"/>
  <c r="B6" i="6"/>
  <c r="G6" i="6"/>
  <c r="B5" i="6"/>
  <c r="F6" i="6" s="1"/>
  <c r="H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R205" i="5"/>
  <c r="I202" i="5"/>
  <c r="J187" i="5"/>
  <c r="I186" i="5"/>
  <c r="I174" i="5"/>
  <c r="I170" i="5"/>
  <c r="I158" i="5"/>
  <c r="R157" i="5"/>
  <c r="I142" i="5"/>
  <c r="I138" i="5"/>
  <c r="I134" i="5"/>
  <c r="I130" i="5"/>
  <c r="I122" i="5"/>
  <c r="R121" i="5"/>
  <c r="I110" i="5"/>
  <c r="R96" i="5"/>
  <c r="R92" i="5"/>
  <c r="R88" i="5"/>
  <c r="R84" i="5"/>
  <c r="R80" i="5"/>
  <c r="R76" i="5"/>
  <c r="R68" i="5"/>
  <c r="R66" i="5"/>
  <c r="R65" i="5"/>
  <c r="R64" i="5"/>
  <c r="R62" i="5"/>
  <c r="R60" i="5"/>
  <c r="R53" i="5"/>
  <c r="R52" i="5"/>
  <c r="R50" i="5"/>
  <c r="R49" i="5"/>
  <c r="R48" i="5"/>
  <c r="R46" i="5"/>
  <c r="R44" i="5"/>
  <c r="R40" i="5"/>
  <c r="R37" i="5"/>
  <c r="R32" i="5"/>
  <c r="I26" i="5"/>
  <c r="I22" i="5"/>
  <c r="AB18" i="5"/>
  <c r="I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I79" i="5"/>
  <c r="R127" i="5"/>
  <c r="J127" i="5"/>
  <c r="I127" i="5"/>
  <c r="AB895" i="5"/>
  <c r="S895" i="5"/>
  <c r="AB1863" i="5"/>
  <c r="S1863" i="5"/>
  <c r="R54" i="5"/>
  <c r="I90" i="5"/>
  <c r="AB210" i="5"/>
  <c r="R225" i="5"/>
  <c r="F225" i="5"/>
  <c r="X225" i="5"/>
  <c r="F309" i="5"/>
  <c r="F357" i="5"/>
  <c r="R463" i="5"/>
  <c r="F586" i="5"/>
  <c r="I714" i="5"/>
  <c r="J714" i="5"/>
  <c r="S738" i="5"/>
  <c r="AB170" i="5"/>
  <c r="H452" i="5"/>
  <c r="F452" i="5"/>
  <c r="S1497" i="5"/>
  <c r="I59" i="5"/>
  <c r="R237" i="5"/>
  <c r="F237" i="5"/>
  <c r="X237" i="5"/>
  <c r="J262" i="5"/>
  <c r="AB262" i="5"/>
  <c r="AB298" i="5"/>
  <c r="F451" i="5"/>
  <c r="R453" i="5"/>
  <c r="J453" i="5"/>
  <c r="H453" i="5"/>
  <c r="F453" i="5"/>
  <c r="R125" i="5"/>
  <c r="AB1447" i="5"/>
  <c r="S1447" i="5"/>
  <c r="R22" i="5"/>
  <c r="J59" i="5"/>
  <c r="R90" i="5"/>
  <c r="AB114" i="5"/>
  <c r="R167" i="5"/>
  <c r="R187" i="5"/>
  <c r="I187" i="5"/>
  <c r="I275" i="5"/>
  <c r="F275" i="5"/>
  <c r="I361" i="5"/>
  <c r="J361" i="5"/>
  <c r="H361" i="5"/>
  <c r="F361" i="5"/>
  <c r="I479" i="5"/>
  <c r="H479" i="5"/>
  <c r="F574" i="5"/>
  <c r="S641" i="5"/>
  <c r="R59" i="5"/>
  <c r="I194" i="5"/>
  <c r="X468" i="5"/>
  <c r="F468" i="5"/>
  <c r="R562" i="5"/>
  <c r="I1848" i="5"/>
  <c r="H1848" i="5"/>
  <c r="AB166" i="5"/>
  <c r="I198" i="5"/>
  <c r="R245" i="5"/>
  <c r="I461" i="5"/>
  <c r="F461" i="5"/>
  <c r="J552" i="5"/>
  <c r="H552" i="5"/>
  <c r="AB178" i="5"/>
  <c r="R299" i="5"/>
  <c r="J299" i="5"/>
  <c r="I392" i="5"/>
  <c r="H392" i="5"/>
  <c r="AB110" i="5"/>
  <c r="J75" i="5"/>
  <c r="T75" i="5" s="1"/>
  <c r="I86"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X982"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I255" i="5"/>
  <c r="X616"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R169" i="5"/>
  <c r="I195" i="5"/>
  <c r="R67" i="5"/>
  <c r="J67" i="5"/>
  <c r="I67" i="5"/>
  <c r="R19" i="5"/>
  <c r="J19" i="5"/>
  <c r="R35" i="5"/>
  <c r="J35" i="5"/>
  <c r="I35" i="5"/>
  <c r="R139" i="5"/>
  <c r="H227" i="5"/>
  <c r="R227" i="5"/>
  <c r="F227" i="5"/>
  <c r="J227" i="5"/>
  <c r="I227" i="5"/>
  <c r="R143" i="5"/>
  <c r="I143" i="5"/>
  <c r="I183" i="5"/>
  <c r="R241" i="5"/>
  <c r="F241" i="5"/>
  <c r="H247" i="5"/>
  <c r="I247" i="5"/>
  <c r="X247" i="5"/>
  <c r="F247" i="5"/>
  <c r="R247" i="5"/>
  <c r="J247" i="5"/>
  <c r="H259" i="5"/>
  <c r="X259" i="5"/>
  <c r="R259" i="5"/>
  <c r="J259" i="5"/>
  <c r="I259" i="5"/>
  <c r="F259" i="5"/>
  <c r="R173" i="5"/>
  <c r="R93" i="5"/>
  <c r="I373" i="5"/>
  <c r="R373" i="5"/>
  <c r="J373" i="5"/>
  <c r="H373" i="5"/>
  <c r="F373" i="5"/>
  <c r="J27" i="5"/>
  <c r="J83" i="5"/>
  <c r="R89" i="5"/>
  <c r="I89" i="5"/>
  <c r="J199" i="5"/>
  <c r="J21" i="5"/>
  <c r="I119" i="5"/>
  <c r="R119" i="5"/>
  <c r="J119" i="5"/>
  <c r="R223" i="5"/>
  <c r="J223" i="5"/>
  <c r="I223" i="5"/>
  <c r="R229" i="5"/>
  <c r="F229" i="5"/>
  <c r="R337" i="5"/>
  <c r="J337" i="5"/>
  <c r="H337" i="5"/>
  <c r="F337" i="5"/>
  <c r="X337" i="5"/>
  <c r="J31" i="5"/>
  <c r="I31" i="5"/>
  <c r="R113" i="5"/>
  <c r="R155" i="5"/>
  <c r="J155" i="5"/>
  <c r="I155" i="5"/>
  <c r="R203" i="5"/>
  <c r="J203" i="5"/>
  <c r="I203" i="5"/>
  <c r="R249" i="5"/>
  <c r="F249" i="5"/>
  <c r="I37" i="5"/>
  <c r="I53" i="5"/>
  <c r="R5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X397" i="5"/>
  <c r="I62" i="5"/>
  <c r="I78" i="5"/>
  <c r="I94" i="5"/>
  <c r="AB118" i="5"/>
  <c r="AB130" i="5"/>
  <c r="J147"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AB290" i="5"/>
  <c r="I349" i="5"/>
  <c r="J349" i="5"/>
  <c r="H349" i="5"/>
  <c r="F349" i="5"/>
  <c r="X349" i="5"/>
  <c r="I381" i="5"/>
  <c r="J381" i="5"/>
  <c r="H381" i="5"/>
  <c r="F381" i="5"/>
  <c r="X408" i="5"/>
  <c r="I408" i="5"/>
  <c r="H408" i="5"/>
  <c r="F408" i="5"/>
  <c r="I425" i="5"/>
  <c r="J425" i="5"/>
  <c r="H425" i="5"/>
  <c r="F425" i="5"/>
  <c r="J25" i="5"/>
  <c r="AB26" i="5"/>
  <c r="I46" i="5"/>
  <c r="AB22" i="5"/>
  <c r="R25" i="5"/>
  <c r="R47" i="5"/>
  <c r="R79" i="5"/>
  <c r="R95" i="5"/>
  <c r="AB108" i="5"/>
  <c r="AB124" i="5"/>
  <c r="AB128" i="5"/>
  <c r="AB146"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AB134" i="5"/>
  <c r="AB142" i="5"/>
  <c r="AB198" i="5"/>
  <c r="F231" i="5"/>
  <c r="F253" i="5"/>
  <c r="X255"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34" i="5"/>
  <c r="I50" i="5"/>
  <c r="I66" i="5"/>
  <c r="I82" i="5"/>
  <c r="I23" i="5"/>
  <c r="I39" i="5"/>
  <c r="I49" i="5"/>
  <c r="I65" i="5"/>
  <c r="I97" i="5"/>
  <c r="AB138" i="5"/>
  <c r="AB154" i="5"/>
  <c r="AB158" i="5"/>
  <c r="I179"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X523" i="5"/>
  <c r="F523" i="5"/>
  <c r="R566" i="5"/>
  <c r="F566" i="5"/>
  <c r="J638" i="5"/>
  <c r="R638" i="5"/>
  <c r="F638" i="5"/>
  <c r="I726" i="5"/>
  <c r="F726" i="5"/>
  <c r="I742" i="5"/>
  <c r="F742" i="5"/>
  <c r="X742" i="5"/>
  <c r="AB322" i="5"/>
  <c r="J23" i="5"/>
  <c r="AB32" i="5"/>
  <c r="J55" i="5"/>
  <c r="R101" i="5"/>
  <c r="R145" i="5"/>
  <c r="AB162" i="5"/>
  <c r="J17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H1091" i="5"/>
  <c r="J1091" i="5"/>
  <c r="F1091" i="5"/>
  <c r="H1118" i="5"/>
  <c r="F1118" i="5"/>
  <c r="R1132" i="5"/>
  <c r="X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X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80" i="5"/>
  <c r="AB2387" i="5"/>
  <c r="AB2396" i="5"/>
  <c r="S2403" i="5"/>
  <c r="AB2414" i="5"/>
  <c r="AB2425" i="5"/>
  <c r="J2433" i="5"/>
  <c r="AB2436" i="5"/>
  <c r="S2456" i="5"/>
  <c r="AB2457" i="5"/>
  <c r="S2458" i="5"/>
  <c r="I2469" i="5"/>
  <c r="S2471" i="5"/>
  <c r="AB2472" i="5"/>
  <c r="AB2504" i="5"/>
  <c r="F19" i="6"/>
  <c r="X304" i="5"/>
  <c r="AB23" i="5"/>
  <c r="AB115" i="5"/>
  <c r="R146" i="5"/>
  <c r="J146" i="5"/>
  <c r="J149" i="5"/>
  <c r="I149" i="5"/>
  <c r="AB179" i="5"/>
  <c r="AB201" i="5"/>
  <c r="H234" i="5"/>
  <c r="F234" i="5"/>
  <c r="R234" i="5"/>
  <c r="J234" i="5"/>
  <c r="I234" i="5"/>
  <c r="H254" i="5"/>
  <c r="F254" i="5"/>
  <c r="R254" i="5"/>
  <c r="J254" i="5"/>
  <c r="I254" i="5"/>
  <c r="H286" i="5"/>
  <c r="F286" i="5"/>
  <c r="X286" i="5"/>
  <c r="R286" i="5"/>
  <c r="J286" i="5"/>
  <c r="I286" i="5"/>
  <c r="AB320" i="5"/>
  <c r="AB412" i="5"/>
  <c r="AB105" i="5"/>
  <c r="R114" i="5"/>
  <c r="J114" i="5"/>
  <c r="AB137" i="5"/>
  <c r="AB147" i="5"/>
  <c r="AB169" i="5"/>
  <c r="R178" i="5"/>
  <c r="J178" i="5"/>
  <c r="I181" i="5"/>
  <c r="J209" i="5"/>
  <c r="I209" i="5"/>
  <c r="AB240" i="5"/>
  <c r="H270" i="5"/>
  <c r="F270" i="5"/>
  <c r="X270" i="5"/>
  <c r="R270" i="5"/>
  <c r="J270" i="5"/>
  <c r="I270" i="5"/>
  <c r="R311" i="5"/>
  <c r="H311" i="5"/>
  <c r="I311" i="5"/>
  <c r="F311" i="5"/>
  <c r="J311" i="5"/>
  <c r="I19" i="5"/>
  <c r="AB20" i="5"/>
  <c r="AB28" i="5"/>
  <c r="J34" i="5"/>
  <c r="AB34" i="5"/>
  <c r="I36" i="5"/>
  <c r="AB38" i="5"/>
  <c r="I40" i="5"/>
  <c r="J42" i="5"/>
  <c r="AB42" i="5"/>
  <c r="I44" i="5"/>
  <c r="J46" i="5"/>
  <c r="AB46" i="5"/>
  <c r="I48" i="5"/>
  <c r="J50" i="5"/>
  <c r="AB50" i="5"/>
  <c r="I52" i="5"/>
  <c r="J54" i="5"/>
  <c r="AB54" i="5"/>
  <c r="AB58" i="5"/>
  <c r="J62" i="5"/>
  <c r="AB62" i="5"/>
  <c r="I64" i="5"/>
  <c r="J66" i="5"/>
  <c r="AB66" i="5"/>
  <c r="I68" i="5"/>
  <c r="J70" i="5"/>
  <c r="AB70" i="5"/>
  <c r="J74" i="5"/>
  <c r="AB74" i="5"/>
  <c r="I76" i="5"/>
  <c r="AB78" i="5"/>
  <c r="I80" i="5"/>
  <c r="J82" i="5"/>
  <c r="AB82" i="5"/>
  <c r="I84" i="5"/>
  <c r="J86" i="5"/>
  <c r="AB86" i="5"/>
  <c r="I88" i="5"/>
  <c r="J90" i="5"/>
  <c r="AB90" i="5"/>
  <c r="I92" i="5"/>
  <c r="AB94" i="5"/>
  <c r="I96" i="5"/>
  <c r="AB98" i="5"/>
  <c r="AB104" i="5"/>
  <c r="AB117" i="5"/>
  <c r="R126" i="5"/>
  <c r="AB127" i="5"/>
  <c r="AB136" i="5"/>
  <c r="AB149" i="5"/>
  <c r="R158" i="5"/>
  <c r="J158" i="5"/>
  <c r="AB159" i="5"/>
  <c r="J161" i="5"/>
  <c r="I161" i="5"/>
  <c r="AB168" i="5"/>
  <c r="AB181" i="5"/>
  <c r="R190" i="5"/>
  <c r="J190" i="5"/>
  <c r="AB191" i="5"/>
  <c r="AB200" i="5"/>
  <c r="R218" i="5"/>
  <c r="J218" i="5"/>
  <c r="I218" i="5"/>
  <c r="AB220" i="5"/>
  <c r="H238" i="5"/>
  <c r="F238" i="5"/>
  <c r="X238" i="5"/>
  <c r="R238" i="5"/>
  <c r="J238" i="5"/>
  <c r="I238" i="5"/>
  <c r="AB244" i="5"/>
  <c r="AB260" i="5"/>
  <c r="AB276" i="5"/>
  <c r="AB292" i="5"/>
  <c r="AB5" i="5"/>
  <c r="I6" i="5"/>
  <c r="J18" i="5"/>
  <c r="AB21" i="5"/>
  <c r="J26" i="5"/>
  <c r="AB29" i="5"/>
  <c r="AB35" i="5"/>
  <c r="AB39" i="5"/>
  <c r="AB43" i="5"/>
  <c r="AB47" i="5"/>
  <c r="AB51" i="5"/>
  <c r="AB55" i="5"/>
  <c r="AB59" i="5"/>
  <c r="AB63" i="5"/>
  <c r="AB67" i="5"/>
  <c r="AB71" i="5"/>
  <c r="AB75" i="5"/>
  <c r="AB79" i="5"/>
  <c r="AB83" i="5"/>
  <c r="AB87" i="5"/>
  <c r="AB91" i="5"/>
  <c r="AB95" i="5"/>
  <c r="AB99" i="5"/>
  <c r="R106" i="5"/>
  <c r="J106" i="5"/>
  <c r="AB107" i="5"/>
  <c r="J109" i="5"/>
  <c r="AB116" i="5"/>
  <c r="AB129" i="5"/>
  <c r="R138" i="5"/>
  <c r="J138" i="5"/>
  <c r="AB139" i="5"/>
  <c r="AB148" i="5"/>
  <c r="AB161" i="5"/>
  <c r="R170" i="5"/>
  <c r="J170" i="5"/>
  <c r="AB171" i="5"/>
  <c r="AB180" i="5"/>
  <c r="AB193" i="5"/>
  <c r="R202" i="5"/>
  <c r="J202" i="5"/>
  <c r="AB203" i="5"/>
  <c r="J205" i="5"/>
  <c r="I205" i="5"/>
  <c r="AB209" i="5"/>
  <c r="I210" i="5"/>
  <c r="R221" i="5"/>
  <c r="I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AB173" i="5"/>
  <c r="R182" i="5"/>
  <c r="AB183" i="5"/>
  <c r="I185" i="5"/>
  <c r="AB205" i="5"/>
  <c r="AB212" i="5"/>
  <c r="AB248" i="5"/>
  <c r="AB264" i="5"/>
  <c r="AB280" i="5"/>
  <c r="AB296" i="5"/>
  <c r="R319" i="5"/>
  <c r="H319" i="5"/>
  <c r="I319" i="5"/>
  <c r="F319" i="5"/>
  <c r="J319" i="5"/>
  <c r="AB328" i="5"/>
  <c r="X351" i="5"/>
  <c r="R351" i="5"/>
  <c r="J351" i="5"/>
  <c r="H351" i="5"/>
  <c r="I351" i="5"/>
  <c r="F351" i="5"/>
  <c r="AB358" i="5"/>
  <c r="J28" i="5"/>
  <c r="J118" i="5"/>
  <c r="I28" i="5"/>
  <c r="J32" i="5"/>
  <c r="J101" i="5"/>
  <c r="I101" i="5"/>
  <c r="I114" i="5"/>
  <c r="AB121" i="5"/>
  <c r="J130" i="5"/>
  <c r="AB131" i="5"/>
  <c r="I146" i="5"/>
  <c r="AB153" i="5"/>
  <c r="AB163" i="5"/>
  <c r="I178" i="5"/>
  <c r="AB185" i="5"/>
  <c r="AB195" i="5"/>
  <c r="J206" i="5"/>
  <c r="I213"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J121" i="5"/>
  <c r="I121" i="5"/>
  <c r="AB141" i="5"/>
  <c r="R150" i="5"/>
  <c r="J150" i="5"/>
  <c r="AB19" i="5"/>
  <c r="AB27" i="5"/>
  <c r="R28" i="5"/>
  <c r="AB36" i="5"/>
  <c r="AB40" i="5"/>
  <c r="AB44" i="5"/>
  <c r="AB48" i="5"/>
  <c r="AB52" i="5"/>
  <c r="AB56" i="5"/>
  <c r="AB60" i="5"/>
  <c r="AB64" i="5"/>
  <c r="AB68" i="5"/>
  <c r="AB72" i="5"/>
  <c r="AB76" i="5"/>
  <c r="AB80" i="5"/>
  <c r="AB84" i="5"/>
  <c r="AB88" i="5"/>
  <c r="AB92" i="5"/>
  <c r="AB96" i="5"/>
  <c r="AB100" i="5"/>
  <c r="AB101" i="5"/>
  <c r="R110" i="5"/>
  <c r="J110" i="5"/>
  <c r="AB111" i="5"/>
  <c r="I113" i="5"/>
  <c r="AB120" i="5"/>
  <c r="AB133" i="5"/>
  <c r="R142" i="5"/>
  <c r="J142" i="5"/>
  <c r="AB143" i="5"/>
  <c r="J145" i="5"/>
  <c r="I145" i="5"/>
  <c r="AB152" i="5"/>
  <c r="AB165" i="5"/>
  <c r="R174" i="5"/>
  <c r="J174" i="5"/>
  <c r="AB175" i="5"/>
  <c r="AB184" i="5"/>
  <c r="AB197" i="5"/>
  <c r="AB208" i="5"/>
  <c r="AB228" i="5"/>
  <c r="AB252" i="5"/>
  <c r="AB268" i="5"/>
  <c r="AB284" i="5"/>
  <c r="AB300" i="5"/>
  <c r="AB303" i="5"/>
  <c r="AB312" i="5"/>
  <c r="R331" i="5"/>
  <c r="H331" i="5"/>
  <c r="J331" i="5"/>
  <c r="I331" i="5"/>
  <c r="F331" i="5"/>
  <c r="X384" i="5"/>
  <c r="J384" i="5"/>
  <c r="R384" i="5"/>
  <c r="I384" i="5"/>
  <c r="H384" i="5"/>
  <c r="F384" i="5"/>
  <c r="AB402" i="5"/>
  <c r="AB31" i="5"/>
  <c r="J22" i="5"/>
  <c r="AB25" i="5"/>
  <c r="AB37" i="5"/>
  <c r="J40" i="5"/>
  <c r="AB45" i="5"/>
  <c r="J48" i="5"/>
  <c r="J49" i="5"/>
  <c r="AB53" i="5"/>
  <c r="J53" i="5"/>
  <c r="AB57" i="5"/>
  <c r="AB61" i="5"/>
  <c r="AB65" i="5"/>
  <c r="AB69" i="5"/>
  <c r="AB73" i="5"/>
  <c r="J76" i="5"/>
  <c r="J77" i="5"/>
  <c r="AB81" i="5"/>
  <c r="J84" i="5"/>
  <c r="AB89" i="5"/>
  <c r="J93" i="5"/>
  <c r="J96" i="5"/>
  <c r="T96" i="5" s="1"/>
  <c r="J97" i="5"/>
  <c r="T97" i="5" s="1"/>
  <c r="AB113" i="5"/>
  <c r="AB123" i="5"/>
  <c r="AB145" i="5"/>
  <c r="R149" i="5"/>
  <c r="AB155" i="5"/>
  <c r="J157" i="5"/>
  <c r="I157" i="5"/>
  <c r="AB177" i="5"/>
  <c r="R181" i="5"/>
  <c r="R186" i="5"/>
  <c r="J186" i="5"/>
  <c r="AB187" i="5"/>
  <c r="R209"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AB33" i="5"/>
  <c r="J37" i="5"/>
  <c r="AB41" i="5"/>
  <c r="J44" i="5"/>
  <c r="AB49" i="5"/>
  <c r="J52" i="5"/>
  <c r="J56" i="5"/>
  <c r="J60" i="5"/>
  <c r="J61" i="5"/>
  <c r="J64" i="5"/>
  <c r="J65" i="5"/>
  <c r="J73" i="5"/>
  <c r="AB77" i="5"/>
  <c r="J80" i="5"/>
  <c r="AB85" i="5"/>
  <c r="J88" i="5"/>
  <c r="J89" i="5"/>
  <c r="AB93" i="5"/>
  <c r="AB97" i="5"/>
  <c r="R122" i="5"/>
  <c r="J125" i="5"/>
  <c r="I125" i="5"/>
  <c r="R18" i="5"/>
  <c r="R23" i="5"/>
  <c r="I29" i="5"/>
  <c r="R31" i="5"/>
  <c r="J102" i="5"/>
  <c r="AB103" i="5"/>
  <c r="AB112" i="5"/>
  <c r="I118" i="5"/>
  <c r="AB125" i="5"/>
  <c r="R134" i="5"/>
  <c r="J134" i="5"/>
  <c r="T134" i="5" s="1"/>
  <c r="AB135" i="5"/>
  <c r="J137" i="5"/>
  <c r="AB144" i="5"/>
  <c r="I150" i="5"/>
  <c r="AB157" i="5"/>
  <c r="R161" i="5"/>
  <c r="R166" i="5"/>
  <c r="J166" i="5"/>
  <c r="AB167" i="5"/>
  <c r="I169" i="5"/>
  <c r="AB176" i="5"/>
  <c r="I182" i="5"/>
  <c r="AB189" i="5"/>
  <c r="R198" i="5"/>
  <c r="AB199" i="5"/>
  <c r="R217" i="5"/>
  <c r="I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I604" i="5"/>
  <c r="X610" i="5"/>
  <c r="I612" i="5"/>
  <c r="I616" i="5"/>
  <c r="X618" i="5"/>
  <c r="I620" i="5"/>
  <c r="X622" i="5"/>
  <c r="I624" i="5"/>
  <c r="I628" i="5"/>
  <c r="X630" i="5"/>
  <c r="I636"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X922" i="5"/>
  <c r="AB928" i="5"/>
  <c r="I949" i="5"/>
  <c r="X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I897" i="5"/>
  <c r="I913" i="5"/>
  <c r="X913" i="5"/>
  <c r="AB934" i="5"/>
  <c r="R951" i="5"/>
  <c r="I951" i="5"/>
  <c r="F959" i="5"/>
  <c r="X975"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I933" i="5"/>
  <c r="X933" i="5"/>
  <c r="S945" i="5"/>
  <c r="I953" i="5"/>
  <c r="H953" i="5"/>
  <c r="R954" i="5"/>
  <c r="J954" i="5"/>
  <c r="I954" i="5"/>
  <c r="X955" i="5"/>
  <c r="R955" i="5"/>
  <c r="I955" i="5"/>
  <c r="J955"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X1093" i="5"/>
  <c r="R1094" i="5"/>
  <c r="J1094" i="5"/>
  <c r="I1094" i="5"/>
  <c r="X1098"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AB1178" i="5"/>
  <c r="F1210" i="5"/>
  <c r="X1210" i="5"/>
  <c r="AB1210" i="5"/>
  <c r="I1241" i="5"/>
  <c r="F1242" i="5"/>
  <c r="X1242" i="5"/>
  <c r="AB1242" i="5"/>
  <c r="X1357"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S1142" i="5"/>
  <c r="AB1167" i="5"/>
  <c r="F1186" i="5"/>
  <c r="X1186" i="5"/>
  <c r="AB1186" i="5"/>
  <c r="AB1199" i="5"/>
  <c r="F1218" i="5"/>
  <c r="X1218" i="5"/>
  <c r="AB1218" i="5"/>
  <c r="AB1231" i="5"/>
  <c r="F1250" i="5"/>
  <c r="AB1250" i="5"/>
  <c r="X1257" i="5"/>
  <c r="R1257" i="5"/>
  <c r="X1261" i="5"/>
  <c r="R1261" i="5"/>
  <c r="R1265" i="5"/>
  <c r="X1269" i="5"/>
  <c r="R1269" i="5"/>
  <c r="X1273" i="5"/>
  <c r="R1273" i="5"/>
  <c r="R1277" i="5"/>
  <c r="X1281" i="5"/>
  <c r="R1281" i="5"/>
  <c r="R1289" i="5"/>
  <c r="X1293" i="5"/>
  <c r="R1293"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X1419" i="5"/>
  <c r="AB1419" i="5"/>
  <c r="X1422" i="5"/>
  <c r="J1423"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J1553" i="5"/>
  <c r="X1557" i="5"/>
  <c r="R1557" i="5"/>
  <c r="J1557" i="5"/>
  <c r="X1561" i="5"/>
  <c r="R1561" i="5"/>
  <c r="J1561" i="5"/>
  <c r="R1565" i="5"/>
  <c r="J1565" i="5"/>
  <c r="X1569" i="5"/>
  <c r="R1569" i="5"/>
  <c r="J1569" i="5"/>
  <c r="X1573" i="5"/>
  <c r="R1573" i="5"/>
  <c r="J1573" i="5"/>
  <c r="R1577" i="5"/>
  <c r="X1581" i="5"/>
  <c r="R1581" i="5"/>
  <c r="J1581" i="5"/>
  <c r="X1585" i="5"/>
  <c r="R1585" i="5"/>
  <c r="J1585" i="5"/>
  <c r="R1589" i="5"/>
  <c r="J1589" i="5"/>
  <c r="X1597" i="5"/>
  <c r="R1597" i="5"/>
  <c r="J1597" i="5"/>
  <c r="R1601" i="5"/>
  <c r="J1601" i="5"/>
  <c r="X1605" i="5"/>
  <c r="R1605" i="5"/>
  <c r="J1605"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X1894" i="5"/>
  <c r="S1900" i="5"/>
  <c r="I1902" i="5"/>
  <c r="F1902" i="5"/>
  <c r="X1902" i="5"/>
  <c r="X1908"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AB1889" i="5"/>
  <c r="X1897"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X2011"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X1885" i="5"/>
  <c r="R1886" i="5"/>
  <c r="X1890" i="5"/>
  <c r="AB1890" i="5"/>
  <c r="H1892" i="5"/>
  <c r="R1894"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8" i="5"/>
  <c r="X1972" i="5"/>
  <c r="X1980" i="5"/>
  <c r="X1984" i="5"/>
  <c r="X1992" i="5"/>
  <c r="X1996" i="5"/>
  <c r="X2004" i="5"/>
  <c r="X2008" i="5"/>
  <c r="X2020" i="5"/>
  <c r="X2028" i="5"/>
  <c r="X2032" i="5"/>
  <c r="X2040"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X2371" i="5"/>
  <c r="R2117" i="5"/>
  <c r="X2118" i="5"/>
  <c r="F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30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X2476" i="5"/>
  <c r="AB2487" i="5"/>
  <c r="S2487" i="5"/>
  <c r="S2496" i="5"/>
  <c r="F2382" i="5"/>
  <c r="X2382" i="5"/>
  <c r="F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D5" i="6" s="1"/>
  <c r="X2433"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c r="F66" i="6" s="1"/>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s="1"/>
  <c r="B19" i="6"/>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C44" i="6" s="1"/>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X1198" i="5"/>
  <c r="I678" i="5"/>
  <c r="H678" i="5"/>
  <c r="J987" i="5"/>
  <c r="S606" i="5"/>
  <c r="S610" i="5"/>
  <c r="X520" i="5"/>
  <c r="X363" i="5"/>
  <c r="X322" i="5"/>
  <c r="X226" i="5"/>
  <c r="X456" i="5"/>
  <c r="S598" i="5"/>
  <c r="X550" i="5"/>
  <c r="X376" i="5"/>
  <c r="X504" i="5"/>
  <c r="X360" i="5"/>
  <c r="X483" i="5"/>
  <c r="X310" i="5"/>
  <c r="X514" i="5"/>
  <c r="X498" i="5"/>
  <c r="X558" i="5"/>
  <c r="X555" i="5"/>
  <c r="X535" i="5"/>
  <c r="X387" i="5"/>
  <c r="X546" i="5"/>
  <c r="X559" i="5"/>
  <c r="S532" i="5"/>
  <c r="X336" i="5"/>
  <c r="S356" i="5"/>
  <c r="X318" i="5"/>
  <c r="X241" i="5"/>
  <c r="X301" i="5"/>
  <c r="X234" i="5"/>
  <c r="S343" i="5"/>
  <c r="X331" i="5"/>
  <c r="X246" i="5"/>
  <c r="X333" i="5"/>
  <c r="X451" i="5"/>
  <c r="X282" i="5"/>
  <c r="X325" i="5"/>
  <c r="X369" i="5"/>
  <c r="X315" i="5"/>
  <c r="S315" i="5"/>
  <c r="X327" i="5"/>
  <c r="X253" i="5"/>
  <c r="X373" i="5"/>
  <c r="X357" i="5"/>
  <c r="S357" i="5"/>
  <c r="S383" i="5"/>
  <c r="X313" i="5"/>
  <c r="X250" i="5"/>
  <c r="X319" i="5"/>
  <c r="X345" i="5"/>
  <c r="X285" i="5"/>
  <c r="X321" i="5"/>
  <c r="X249" i="5"/>
  <c r="X30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1633" i="5"/>
  <c r="R808" i="5"/>
  <c r="J239" i="5"/>
  <c r="J2133" i="5"/>
  <c r="J2161" i="5"/>
  <c r="I1716" i="5"/>
  <c r="H1426" i="5"/>
  <c r="H1329" i="5"/>
  <c r="I608" i="5"/>
  <c r="F808" i="5"/>
  <c r="J314" i="5"/>
  <c r="H239" i="5"/>
  <c r="R2133" i="5"/>
  <c r="R2161" i="5"/>
  <c r="F1919" i="5"/>
  <c r="J1716"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X1660" i="5"/>
  <c r="I1652" i="5"/>
  <c r="J1644" i="5"/>
  <c r="X942" i="5"/>
  <c r="H391" i="5"/>
  <c r="J720" i="5"/>
  <c r="J2454" i="5"/>
  <c r="F2215" i="5"/>
  <c r="X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J1842" i="5"/>
  <c r="H1696" i="5"/>
  <c r="X1317" i="5"/>
  <c r="J1086" i="5"/>
  <c r="I524" i="5"/>
  <c r="R439" i="5"/>
  <c r="I293" i="5"/>
  <c r="B30" i="6"/>
  <c r="G30" i="6" s="1"/>
  <c r="B41" i="6"/>
  <c r="G41" i="6" s="1"/>
  <c r="B31" i="6"/>
  <c r="G31" i="6" s="1"/>
  <c r="J306" i="5"/>
  <c r="J2417" i="5"/>
  <c r="J2160" i="5"/>
  <c r="F1876" i="5"/>
  <c r="X1801" i="5"/>
  <c r="R1770" i="5"/>
  <c r="R1700" i="5"/>
  <c r="X1609" i="5"/>
  <c r="I1696" i="5"/>
  <c r="I1672" i="5"/>
  <c r="F1126" i="5"/>
  <c r="F875" i="5"/>
  <c r="R888" i="5"/>
  <c r="X829" i="5"/>
  <c r="F783" i="5"/>
  <c r="R757" i="5"/>
  <c r="I588" i="5"/>
  <c r="R431" i="5"/>
  <c r="J435"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J1352" i="5"/>
  <c r="I1292" i="5"/>
  <c r="R875" i="5"/>
  <c r="R738" i="5"/>
  <c r="I717" i="5"/>
  <c r="R718" i="5"/>
  <c r="F757" i="5"/>
  <c r="I306" i="5"/>
  <c r="R207" i="5"/>
  <c r="F281" i="5"/>
  <c r="X1510" i="5"/>
  <c r="F1190" i="5"/>
  <c r="I983" i="5"/>
  <c r="J1292" i="5"/>
  <c r="F749" i="5"/>
  <c r="J717" i="5"/>
  <c r="H640" i="5"/>
  <c r="H588" i="5"/>
  <c r="R435" i="5"/>
  <c r="H431" i="5"/>
  <c r="I281"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X1786" i="5"/>
  <c r="I1471" i="5"/>
  <c r="R1471" i="5"/>
  <c r="R971" i="5"/>
  <c r="H1145" i="5"/>
  <c r="H971" i="5"/>
  <c r="J817" i="5"/>
  <c r="R817" i="5"/>
  <c r="F303" i="5"/>
  <c r="J71" i="5"/>
  <c r="T71" i="5" s="1"/>
  <c r="I71" i="5"/>
  <c r="R1055" i="5"/>
  <c r="I891" i="5"/>
  <c r="H867" i="5"/>
  <c r="R712" i="5"/>
  <c r="R427" i="5"/>
  <c r="J194" i="5"/>
  <c r="R608" i="5"/>
  <c r="J712" i="5"/>
  <c r="J2465" i="5"/>
  <c r="F1696" i="5"/>
  <c r="I2205" i="5"/>
  <c r="R2205" i="5"/>
  <c r="J2205" i="5"/>
  <c r="H2205" i="5"/>
  <c r="F2205" i="5"/>
  <c r="X2205" i="5"/>
  <c r="X640" i="5"/>
  <c r="R640" i="5"/>
  <c r="J1067" i="5"/>
  <c r="H1067" i="5"/>
  <c r="X672" i="5"/>
  <c r="R672" i="5"/>
  <c r="R175" i="5"/>
  <c r="H808" i="5"/>
  <c r="J808" i="5"/>
  <c r="X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J191" i="5"/>
  <c r="R191" i="5"/>
  <c r="I191" i="5"/>
  <c r="J103" i="5"/>
  <c r="R103" i="5"/>
  <c r="R314" i="5"/>
  <c r="H314" i="5"/>
  <c r="R330" i="5"/>
  <c r="H330" i="5"/>
  <c r="J1510" i="5"/>
  <c r="X1138" i="5"/>
  <c r="H891" i="5"/>
  <c r="H915" i="5"/>
  <c r="J608" i="5"/>
  <c r="X712"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43" i="5"/>
  <c r="J43" i="5"/>
  <c r="R43"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R163" i="5"/>
  <c r="J163" i="5"/>
  <c r="I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J151" i="5"/>
  <c r="I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R211" i="5"/>
  <c r="J211" i="5"/>
  <c r="I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67" i="6" s="1"/>
  <c r="B52" i="6"/>
  <c r="G52" i="6" s="1"/>
  <c r="B37" i="6"/>
  <c r="G37" i="6" s="1"/>
  <c r="B42" i="6"/>
  <c r="G42" i="6" s="1"/>
  <c r="B40" i="6"/>
  <c r="G40" i="6" s="1"/>
  <c r="B50" i="6"/>
  <c r="G50" i="6" s="1"/>
  <c r="B25" i="6"/>
  <c r="G25" i="6" s="1"/>
  <c r="B35" i="6"/>
  <c r="G35" i="6" s="1"/>
  <c r="B39" i="6"/>
  <c r="G39" i="6" s="1"/>
  <c r="F24" i="6"/>
  <c r="B44" i="6"/>
  <c r="G44" i="6"/>
  <c r="B49" i="6"/>
  <c r="G49" i="6" s="1"/>
  <c r="B34" i="6"/>
  <c r="G34" i="6" s="1"/>
  <c r="B29" i="6"/>
  <c r="G29" i="6" s="1"/>
  <c r="B24" i="6"/>
  <c r="G24" i="6" s="1"/>
  <c r="H24" i="6" s="1"/>
  <c r="D24" i="6" s="1"/>
  <c r="G19" i="6"/>
  <c r="H19" i="6" s="1"/>
  <c r="F2426" i="5"/>
  <c r="R2426" i="5"/>
  <c r="J2426" i="5"/>
  <c r="I2426" i="5"/>
  <c r="H2426" i="5"/>
  <c r="F2446" i="5"/>
  <c r="H2446" i="5"/>
  <c r="X2446" i="5"/>
  <c r="J2446" i="5"/>
  <c r="I2446" i="5"/>
  <c r="R2446" i="5"/>
  <c r="G22" i="6"/>
  <c r="H22" i="6" s="1"/>
  <c r="D22" i="6" s="1"/>
  <c r="B47" i="6"/>
  <c r="G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R132" i="5"/>
  <c r="I132" i="5"/>
  <c r="R402" i="5"/>
  <c r="J402" i="5"/>
  <c r="I402" i="5"/>
  <c r="H402" i="5"/>
  <c r="F402" i="5"/>
  <c r="J204" i="5"/>
  <c r="I204" i="5"/>
  <c r="R204" i="5"/>
  <c r="R116" i="5"/>
  <c r="J104" i="5"/>
  <c r="R104" i="5"/>
  <c r="I104" i="5"/>
  <c r="B46" i="6"/>
  <c r="G46" i="6" s="1"/>
  <c r="B26" i="6"/>
  <c r="G26" i="6" s="1"/>
  <c r="H26" i="6" s="1"/>
  <c r="D26" i="6" s="1"/>
  <c r="G21" i="6"/>
  <c r="H21" i="6" s="1"/>
  <c r="D21" i="6" s="1"/>
  <c r="B36" i="6"/>
  <c r="G36" i="6" s="1"/>
  <c r="G20" i="6"/>
  <c r="H20" i="6" s="1"/>
  <c r="D20" i="6" s="1"/>
  <c r="B45" i="6"/>
  <c r="G45"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R184" i="5"/>
  <c r="I184" i="5"/>
  <c r="J328" i="5"/>
  <c r="F328" i="5"/>
  <c r="R328" i="5"/>
  <c r="I328" i="5"/>
  <c r="H328" i="5"/>
  <c r="J220" i="5"/>
  <c r="I220" i="5"/>
  <c r="R220" i="5"/>
  <c r="J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120" i="5"/>
  <c r="J140" i="5"/>
  <c r="I140" i="5"/>
  <c r="R140" i="5"/>
  <c r="J192" i="5"/>
  <c r="R192" i="5"/>
  <c r="I192" i="5"/>
  <c r="B63" i="4"/>
  <c r="A45" i="6" s="1"/>
  <c r="F31" i="6"/>
  <c r="F41" i="6"/>
  <c r="H41" i="6" s="1"/>
  <c r="D41" i="6" s="1"/>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R196" i="5"/>
  <c r="I196" i="5"/>
  <c r="J208" i="5"/>
  <c r="I208" i="5"/>
  <c r="R208" i="5"/>
  <c r="J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I172" i="5"/>
  <c r="R172" i="5"/>
  <c r="J160" i="5"/>
  <c r="R160" i="5"/>
  <c r="I160" i="5"/>
  <c r="J180" i="5"/>
  <c r="R180" i="5"/>
  <c r="I180" i="5"/>
  <c r="J200" i="5"/>
  <c r="R200" i="5"/>
  <c r="I200" i="5"/>
  <c r="J156" i="5"/>
  <c r="T156" i="5" s="1"/>
  <c r="R156" i="5"/>
  <c r="I156" i="5"/>
  <c r="J308" i="5"/>
  <c r="R308" i="5"/>
  <c r="H308" i="5"/>
  <c r="F308" i="5"/>
  <c r="I308" i="5"/>
  <c r="J100" i="5"/>
  <c r="R100" i="5"/>
  <c r="I100" i="5"/>
  <c r="J312" i="5"/>
  <c r="F312" i="5"/>
  <c r="R312" i="5"/>
  <c r="I312" i="5"/>
  <c r="H312" i="5"/>
  <c r="J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R148" i="5"/>
  <c r="I148" i="5"/>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T164" i="5" s="1"/>
  <c r="R164" i="5"/>
  <c r="I164" i="5"/>
  <c r="R339" i="5"/>
  <c r="H339" i="5"/>
  <c r="F339" i="5"/>
  <c r="J339" i="5"/>
  <c r="I339" i="5"/>
  <c r="R152" i="5"/>
  <c r="J212" i="5"/>
  <c r="I212" i="5"/>
  <c r="R212" i="5"/>
  <c r="J168" i="5"/>
  <c r="R168" i="5"/>
  <c r="I168" i="5"/>
  <c r="F44" i="6"/>
  <c r="H44" i="6"/>
  <c r="D44" i="6" s="1"/>
  <c r="F34" i="6"/>
  <c r="F39" i="6"/>
  <c r="F65" i="6"/>
  <c r="F49" i="6"/>
  <c r="F2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I108" i="5"/>
  <c r="R108" i="5"/>
  <c r="J128" i="5"/>
  <c r="R128" i="5"/>
  <c r="I128" i="5"/>
  <c r="J136" i="5"/>
  <c r="R136" i="5"/>
  <c r="I136" i="5"/>
  <c r="J320" i="5"/>
  <c r="F320" i="5"/>
  <c r="R320" i="5"/>
  <c r="I320" i="5"/>
  <c r="H320" i="5"/>
  <c r="J112" i="5"/>
  <c r="R112" i="5"/>
  <c r="I112" i="5"/>
  <c r="S566" i="5"/>
  <c r="S412" i="5"/>
  <c r="S363" i="5"/>
  <c r="S226"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589" i="5"/>
  <c r="X354" i="5"/>
  <c r="X597" i="5"/>
  <c r="S597" i="5"/>
  <c r="X505" i="5"/>
  <c r="X599" i="5"/>
  <c r="S599" i="5"/>
  <c r="X465" i="5"/>
  <c r="X462" i="5"/>
  <c r="X346" i="5"/>
  <c r="X493" i="5"/>
  <c r="X502" i="5"/>
  <c r="S611" i="5"/>
  <c r="X538" i="5"/>
  <c r="X577" i="5"/>
  <c r="X601" i="5"/>
  <c r="S601" i="5"/>
  <c r="X402" i="5"/>
  <c r="X340" i="5"/>
  <c r="X466" i="5"/>
  <c r="X486" i="5"/>
  <c r="X427" i="5"/>
  <c r="X472" i="5"/>
  <c r="X375" i="5"/>
  <c r="X232" i="5"/>
  <c r="X264" i="5"/>
  <c r="X522" i="5"/>
  <c r="X244" i="5"/>
  <c r="X276" i="5"/>
  <c r="X378" i="5"/>
  <c r="X567" i="5"/>
  <c r="X496" i="5"/>
  <c r="X339" i="5"/>
  <c r="X454" i="5"/>
  <c r="X406" i="5"/>
  <c r="X370" i="5"/>
  <c r="X565" i="5"/>
  <c r="X366" i="5"/>
  <c r="X517" i="5"/>
  <c r="X328" i="5"/>
  <c r="X591" i="5"/>
  <c r="X595" i="5"/>
  <c r="X411" i="5"/>
  <c r="X439" i="5"/>
  <c r="X600" i="5"/>
  <c r="S600" i="5"/>
  <c r="X447" i="5"/>
  <c r="X423" i="5"/>
  <c r="X243" i="5"/>
  <c r="X403" i="5"/>
  <c r="X481" i="5"/>
  <c r="X553" i="5"/>
  <c r="X316" i="5"/>
  <c r="X382" i="5"/>
  <c r="S382" i="5"/>
  <c r="X256" i="5"/>
  <c r="X288" i="5"/>
  <c r="X367" i="5"/>
  <c r="X390" i="5"/>
  <c r="X525" i="5"/>
  <c r="X475" i="5"/>
  <c r="X490" i="5"/>
  <c r="X537" i="5"/>
  <c r="X268" i="5"/>
  <c r="X300" i="5"/>
  <c r="X469" i="5"/>
  <c r="X529" i="5"/>
  <c r="X277" i="5"/>
  <c r="X334" i="5"/>
  <c r="X297" i="5"/>
  <c r="X306" i="5"/>
  <c r="X592" i="5"/>
  <c r="S533" i="5"/>
  <c r="X438" i="5"/>
  <c r="X513" i="5"/>
  <c r="X609" i="5"/>
  <c r="X561" i="5"/>
  <c r="X534" i="5"/>
  <c r="X355" i="5"/>
  <c r="S355" i="5"/>
  <c r="X541" i="5"/>
  <c r="X588" i="5"/>
  <c r="X330" i="5"/>
  <c r="X391" i="5"/>
  <c r="S602" i="5"/>
  <c r="X562" i="5"/>
  <c r="X262" i="5"/>
  <c r="X573" i="5"/>
  <c r="X430" i="5"/>
  <c r="X450" i="5"/>
  <c r="X312" i="5"/>
  <c r="X358" i="5"/>
  <c r="X549" i="5"/>
  <c r="X603" i="5"/>
  <c r="S603" i="5"/>
  <c r="X280" i="5"/>
  <c r="X477" i="5"/>
  <c r="X228" i="5"/>
  <c r="X260" i="5"/>
  <c r="X292" i="5"/>
  <c r="X394" i="5"/>
  <c r="S605" i="5"/>
  <c r="X279" i="5"/>
  <c r="X571" i="5"/>
  <c r="X418" i="5"/>
  <c r="X607" i="5"/>
  <c r="S607" i="5"/>
  <c r="X426" i="5"/>
  <c r="X489" i="5"/>
  <c r="X579" i="5"/>
  <c r="X501" i="5"/>
  <c r="X342" i="5"/>
  <c r="X442" i="5"/>
  <c r="X324" i="5"/>
  <c r="X303" i="5"/>
  <c r="X435" i="5"/>
  <c r="X576" i="5"/>
  <c r="X580" i="5"/>
  <c r="X556" i="5"/>
  <c r="S314" i="5"/>
  <c r="X463" i="5"/>
  <c r="X474" i="5"/>
  <c r="X414" i="5"/>
  <c r="X460" i="5"/>
  <c r="X240" i="5"/>
  <c r="X585" i="5"/>
  <c r="X252" i="5"/>
  <c r="X583" i="5"/>
  <c r="X261" i="5"/>
  <c r="X415" i="5"/>
  <c r="X265" i="5"/>
  <c r="X574" i="5"/>
  <c r="AB12" i="5"/>
  <c r="AB9" i="5"/>
  <c r="AB10" i="5"/>
  <c r="AB14" i="5"/>
  <c r="AB17" i="5"/>
  <c r="AB16" i="5"/>
  <c r="AB8" i="5"/>
  <c r="AB13" i="5"/>
  <c r="AB15" i="5"/>
  <c r="AB11" i="5"/>
  <c r="AB7" i="5"/>
  <c r="C2" i="6"/>
  <c r="B2"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I16" i="5"/>
  <c r="J16" i="5"/>
  <c r="I10" i="5"/>
  <c r="R10" i="5"/>
  <c r="J10" i="5"/>
  <c r="R13" i="5"/>
  <c r="J13" i="5"/>
  <c r="I13" i="5"/>
  <c r="I17" i="5"/>
  <c r="J17" i="5"/>
  <c r="R17" i="5"/>
  <c r="I12" i="5"/>
  <c r="J12" i="5"/>
  <c r="R12" i="5"/>
  <c r="R9" i="5"/>
  <c r="R11" i="5"/>
  <c r="J11" i="5"/>
  <c r="I11" i="5"/>
  <c r="I14" i="5"/>
  <c r="R14" i="5"/>
  <c r="J14" i="5"/>
  <c r="S196" i="5"/>
  <c r="S98" i="5"/>
  <c r="S148" i="5"/>
  <c r="S206" i="5"/>
  <c r="S187" i="5"/>
  <c r="S198" i="5"/>
  <c r="S213" i="5"/>
  <c r="S65" i="5"/>
  <c r="S150" i="5"/>
  <c r="S129" i="5"/>
  <c r="S106" i="5"/>
  <c r="S93" i="5"/>
  <c r="S175" i="5"/>
  <c r="S214" i="5"/>
  <c r="S137" i="5"/>
  <c r="S217" i="5"/>
  <c r="S176" i="5"/>
  <c r="S13" i="5"/>
  <c r="S103" i="5"/>
  <c r="S37" i="5"/>
  <c r="S70" i="5"/>
  <c r="S43" i="5"/>
  <c r="S112" i="5"/>
  <c r="S190" i="5"/>
  <c r="S202" i="5"/>
  <c r="S91" i="5"/>
  <c r="S30" i="5"/>
  <c r="S22" i="5"/>
  <c r="S34" i="5"/>
  <c r="S116" i="5"/>
  <c r="S71" i="5"/>
  <c r="S69" i="5"/>
  <c r="S199" i="5"/>
  <c r="S53" i="5"/>
  <c r="S167" i="5"/>
  <c r="S36" i="5"/>
  <c r="S165" i="5"/>
  <c r="S160" i="5"/>
  <c r="S14" i="5"/>
  <c r="S220" i="5"/>
  <c r="S130" i="5"/>
  <c r="S84" i="5"/>
  <c r="S120" i="5"/>
  <c r="S48" i="5"/>
  <c r="S42" i="5"/>
  <c r="S117" i="5"/>
  <c r="S110" i="5"/>
  <c r="S132" i="5"/>
  <c r="S35" i="5"/>
  <c r="S26" i="5"/>
  <c r="S162" i="5"/>
  <c r="S94" i="5"/>
  <c r="S39" i="5"/>
  <c r="S203" i="5"/>
  <c r="S67" i="5"/>
  <c r="S161" i="5"/>
  <c r="S74" i="5"/>
  <c r="S157" i="5"/>
  <c r="S80" i="5"/>
  <c r="S197" i="5"/>
  <c r="S100" i="5"/>
  <c r="S208" i="5"/>
  <c r="S7" i="5"/>
  <c r="S152" i="5"/>
  <c r="S182" i="5"/>
  <c r="S60" i="5"/>
  <c r="S207" i="5"/>
  <c r="S211" i="5"/>
  <c r="S81" i="5"/>
  <c r="S139" i="5"/>
  <c r="S124" i="5"/>
  <c r="S192" i="5"/>
  <c r="S6" i="5"/>
  <c r="S166" i="5"/>
  <c r="S168" i="5"/>
  <c r="S164" i="5"/>
  <c r="S18" i="5"/>
  <c r="S23" i="5"/>
  <c r="S193" i="5"/>
  <c r="S155" i="5"/>
  <c r="S25" i="5"/>
  <c r="S57" i="5"/>
  <c r="S44" i="5"/>
  <c r="S20" i="5"/>
  <c r="S128" i="5"/>
  <c r="S90" i="5"/>
  <c r="S200" i="5"/>
  <c r="S188" i="5"/>
  <c r="S11" i="5"/>
  <c r="S143" i="5"/>
  <c r="S72" i="5"/>
  <c r="S204" i="5"/>
  <c r="S86" i="5"/>
  <c r="S135" i="5"/>
  <c r="S102" i="5"/>
  <c r="S159" i="5"/>
  <c r="S105" i="5"/>
  <c r="S181" i="5"/>
  <c r="S15" i="5"/>
  <c r="S55" i="5"/>
  <c r="S51" i="5"/>
  <c r="S32" i="5"/>
  <c r="S169" i="5"/>
  <c r="S89" i="5"/>
  <c r="S97" i="5"/>
  <c r="S99" i="5"/>
  <c r="S179" i="5"/>
  <c r="S123" i="5"/>
  <c r="S125" i="5"/>
  <c r="S158" i="5"/>
  <c r="S50" i="5"/>
  <c r="S122" i="5"/>
  <c r="S87" i="5"/>
  <c r="S68" i="5"/>
  <c r="S17" i="5"/>
  <c r="S138" i="5"/>
  <c r="S144" i="5"/>
  <c r="S151" i="5"/>
  <c r="S63" i="5"/>
  <c r="S38" i="5"/>
  <c r="S79" i="5"/>
  <c r="S136" i="5"/>
  <c r="S104" i="5"/>
  <c r="S12" i="5"/>
  <c r="S186" i="5"/>
  <c r="S184" i="5"/>
  <c r="G64" i="6" a="1"/>
  <c r="S41" i="5"/>
  <c r="S77" i="5"/>
  <c r="S59" i="5"/>
  <c r="S33" i="5"/>
  <c r="S183" i="5"/>
  <c r="S121" i="5"/>
  <c r="S133" i="5"/>
  <c r="S163" i="5"/>
  <c r="S189" i="5"/>
  <c r="S194" i="5"/>
  <c r="S109" i="5"/>
  <c r="S114" i="5"/>
  <c r="S46" i="5"/>
  <c r="S191" i="5"/>
  <c r="S73" i="5"/>
  <c r="S88" i="5"/>
  <c r="S218" i="5"/>
  <c r="S185" i="5"/>
  <c r="S45" i="5"/>
  <c r="S96" i="5"/>
  <c r="S95" i="5"/>
  <c r="S171" i="5"/>
  <c r="S153" i="5"/>
  <c r="S78" i="5"/>
  <c r="S126" i="5"/>
  <c r="S174" i="5"/>
  <c r="S172" i="5"/>
  <c r="S216" i="5"/>
  <c r="S66" i="5"/>
  <c r="S47" i="5"/>
  <c r="S149" i="5"/>
  <c r="S145" i="5"/>
  <c r="S215" i="5"/>
  <c r="S83" i="5"/>
  <c r="S107" i="5"/>
  <c r="S221" i="5"/>
  <c r="S19" i="5"/>
  <c r="S146" i="5"/>
  <c r="S118" i="5"/>
  <c r="S113" i="5"/>
  <c r="S5" i="5"/>
  <c r="S119" i="5"/>
  <c r="S85" i="5"/>
  <c r="S49" i="5"/>
  <c r="S131" i="5"/>
  <c r="S222" i="5"/>
  <c r="S147" i="5"/>
  <c r="S29" i="5"/>
  <c r="S154" i="5"/>
  <c r="S16" i="5"/>
  <c r="S101" i="5"/>
  <c r="S195" i="5"/>
  <c r="S142" i="5"/>
  <c r="S156" i="5"/>
  <c r="S9" i="5"/>
  <c r="S21" i="5"/>
  <c r="S134" i="5"/>
  <c r="S24" i="5"/>
  <c r="S170" i="5"/>
  <c r="S209" i="5"/>
  <c r="S62" i="5"/>
  <c r="S180" i="5"/>
  <c r="S10" i="5"/>
  <c r="S127" i="5"/>
  <c r="S178" i="5"/>
  <c r="S92" i="5"/>
  <c r="S75" i="5"/>
  <c r="S58" i="5"/>
  <c r="S223" i="5"/>
  <c r="S61" i="5"/>
  <c r="S27" i="5"/>
  <c r="S111" i="5"/>
  <c r="S56" i="5"/>
  <c r="S31" i="5"/>
  <c r="S173" i="5"/>
  <c r="S140" i="5"/>
  <c r="S8" i="5"/>
  <c r="S52" i="5"/>
  <c r="S28" i="5"/>
  <c r="S54" i="5"/>
  <c r="S201" i="5"/>
  <c r="S177" i="5"/>
  <c r="S205" i="5"/>
  <c r="S115" i="5"/>
  <c r="S82" i="5"/>
  <c r="S40" i="5"/>
  <c r="S141" i="5"/>
  <c r="S212" i="5"/>
  <c r="S76" i="5"/>
  <c r="S210" i="5"/>
  <c r="S108" i="5"/>
  <c r="S64" i="5"/>
  <c r="R15" i="5" l="1"/>
  <c r="I9" i="5"/>
  <c r="J33" i="5"/>
  <c r="J213" i="5"/>
  <c r="I165" i="5"/>
  <c r="I33" i="5"/>
  <c r="R39" i="5"/>
  <c r="R27" i="5"/>
  <c r="I159" i="5"/>
  <c r="R177" i="5"/>
  <c r="R75" i="5"/>
  <c r="R153" i="5"/>
  <c r="J87" i="5"/>
  <c r="I105" i="5"/>
  <c r="R117" i="5"/>
  <c r="J165" i="5"/>
  <c r="I129" i="5"/>
  <c r="J159" i="5"/>
  <c r="I15" i="5"/>
  <c r="J105" i="5"/>
  <c r="I177" i="5"/>
  <c r="I153" i="5"/>
  <c r="J129" i="5"/>
  <c r="R147" i="5"/>
  <c r="I8" i="5"/>
  <c r="J57" i="5"/>
  <c r="I57" i="5"/>
  <c r="J183" i="5"/>
  <c r="R123" i="5"/>
  <c r="I123" i="5"/>
  <c r="B50" i="4"/>
  <c r="A34" i="6" s="1"/>
  <c r="X221" i="5"/>
  <c r="H221" i="5"/>
  <c r="G221" i="5"/>
  <c r="J221" i="5"/>
  <c r="X199" i="5"/>
  <c r="H199" i="5"/>
  <c r="G199" i="5"/>
  <c r="R199" i="5"/>
  <c r="I199" i="5"/>
  <c r="X177" i="5"/>
  <c r="H177" i="5"/>
  <c r="G177" i="5"/>
  <c r="X172" i="5"/>
  <c r="H172" i="5"/>
  <c r="G172" i="5"/>
  <c r="X156" i="5"/>
  <c r="H156" i="5"/>
  <c r="G156" i="5"/>
  <c r="X151" i="5"/>
  <c r="H151" i="5"/>
  <c r="G151" i="5"/>
  <c r="X135" i="5"/>
  <c r="H135" i="5"/>
  <c r="G135" i="5"/>
  <c r="R135" i="5"/>
  <c r="I135" i="5"/>
  <c r="X130" i="5"/>
  <c r="H130" i="5"/>
  <c r="G130" i="5"/>
  <c r="R130" i="5"/>
  <c r="X109" i="5"/>
  <c r="H109" i="5"/>
  <c r="G109" i="5"/>
  <c r="R109" i="5"/>
  <c r="I109" i="5"/>
  <c r="X104" i="5"/>
  <c r="H104" i="5"/>
  <c r="G104" i="5"/>
  <c r="H87" i="5"/>
  <c r="X87" i="5"/>
  <c r="G87" i="5"/>
  <c r="H82" i="5"/>
  <c r="X82" i="5"/>
  <c r="G82" i="5"/>
  <c r="R82" i="5"/>
  <c r="H60" i="5"/>
  <c r="X60" i="5"/>
  <c r="G60" i="5"/>
  <c r="I60" i="5"/>
  <c r="H55" i="5"/>
  <c r="X55" i="5"/>
  <c r="G55" i="5"/>
  <c r="I55" i="5"/>
  <c r="H34" i="5"/>
  <c r="X34" i="5"/>
  <c r="G34" i="5"/>
  <c r="R34" i="5"/>
  <c r="H13" i="5"/>
  <c r="X13" i="5"/>
  <c r="G13" i="5"/>
  <c r="J7" i="5"/>
  <c r="H7" i="5"/>
  <c r="X7" i="5"/>
  <c r="G7" i="5"/>
  <c r="X216" i="5"/>
  <c r="H216" i="5"/>
  <c r="G216" i="5"/>
  <c r="X173" i="5"/>
  <c r="H173" i="5"/>
  <c r="G173" i="5"/>
  <c r="J173" i="5"/>
  <c r="H83" i="5"/>
  <c r="X83" i="5"/>
  <c r="G83" i="5"/>
  <c r="R83" i="5"/>
  <c r="R216" i="5"/>
  <c r="G65" i="6"/>
  <c r="H65" i="6" s="1"/>
  <c r="I216" i="5"/>
  <c r="I173" i="5"/>
  <c r="X198" i="5"/>
  <c r="H198" i="5"/>
  <c r="G198" i="5"/>
  <c r="J198" i="5"/>
  <c r="X182" i="5"/>
  <c r="H182" i="5"/>
  <c r="G182" i="5"/>
  <c r="J182" i="5"/>
  <c r="X160" i="5"/>
  <c r="H160" i="5"/>
  <c r="G160" i="5"/>
  <c r="X108" i="5"/>
  <c r="H108" i="5"/>
  <c r="G108" i="5"/>
  <c r="X92" i="5"/>
  <c r="H92" i="5"/>
  <c r="G92" i="5"/>
  <c r="J92" i="5"/>
  <c r="H70" i="5"/>
  <c r="X70" i="5"/>
  <c r="G70" i="5"/>
  <c r="I70" i="5"/>
  <c r="R70" i="5"/>
  <c r="H65" i="5"/>
  <c r="X65" i="5"/>
  <c r="G65" i="5"/>
  <c r="H12" i="5"/>
  <c r="X12" i="5"/>
  <c r="G12" i="5"/>
  <c r="X189" i="5"/>
  <c r="H189" i="5"/>
  <c r="G189" i="5"/>
  <c r="R189" i="5"/>
  <c r="X131" i="5"/>
  <c r="H131" i="5"/>
  <c r="G131" i="5"/>
  <c r="J131" i="5"/>
  <c r="X99" i="5"/>
  <c r="H99" i="5"/>
  <c r="G99" i="5"/>
  <c r="R99" i="5"/>
  <c r="H56" i="5"/>
  <c r="X56" i="5"/>
  <c r="G56" i="5"/>
  <c r="R56" i="5"/>
  <c r="J216" i="5"/>
  <c r="I131" i="5"/>
  <c r="J99" i="5"/>
  <c r="X208" i="5"/>
  <c r="H208" i="5"/>
  <c r="G208" i="5"/>
  <c r="X203" i="5"/>
  <c r="H203" i="5"/>
  <c r="G203" i="5"/>
  <c r="X181" i="5"/>
  <c r="H181" i="5"/>
  <c r="G181" i="5"/>
  <c r="J181" i="5"/>
  <c r="X139" i="5"/>
  <c r="H139" i="5"/>
  <c r="G139" i="5"/>
  <c r="J139" i="5"/>
  <c r="I139" i="5"/>
  <c r="X118" i="5"/>
  <c r="H118" i="5"/>
  <c r="G118" i="5"/>
  <c r="R118" i="5"/>
  <c r="X113" i="5"/>
  <c r="H113" i="5"/>
  <c r="G113" i="5"/>
  <c r="J113" i="5"/>
  <c r="X91" i="5"/>
  <c r="H91" i="5"/>
  <c r="G91" i="5"/>
  <c r="H69" i="5"/>
  <c r="X69" i="5"/>
  <c r="G69" i="5"/>
  <c r="I69" i="5"/>
  <c r="J69" i="5"/>
  <c r="H43" i="5"/>
  <c r="X43" i="5"/>
  <c r="G43" i="5"/>
  <c r="H38" i="5"/>
  <c r="X38" i="5"/>
  <c r="G38" i="5"/>
  <c r="J38" i="5"/>
  <c r="H22" i="5"/>
  <c r="X22" i="5"/>
  <c r="G22" i="5"/>
  <c r="H17" i="5"/>
  <c r="X17" i="5"/>
  <c r="G17" i="5"/>
  <c r="X207" i="5"/>
  <c r="H207" i="5"/>
  <c r="G207" i="5"/>
  <c r="X169" i="5"/>
  <c r="H169" i="5"/>
  <c r="G169" i="5"/>
  <c r="J169" i="5"/>
  <c r="X164" i="5"/>
  <c r="H164" i="5"/>
  <c r="G164" i="5"/>
  <c r="X138" i="5"/>
  <c r="H138" i="5"/>
  <c r="G138" i="5"/>
  <c r="X117" i="5"/>
  <c r="H117" i="5"/>
  <c r="G117" i="5"/>
  <c r="I117" i="5"/>
  <c r="H79" i="5"/>
  <c r="X79" i="5"/>
  <c r="G79" i="5"/>
  <c r="J79" i="5"/>
  <c r="H74" i="5"/>
  <c r="X74" i="5"/>
  <c r="G74" i="5"/>
  <c r="R74" i="5"/>
  <c r="H42" i="5"/>
  <c r="X42" i="5"/>
  <c r="G42" i="5"/>
  <c r="R42" i="5"/>
  <c r="H21" i="5"/>
  <c r="X21" i="5"/>
  <c r="G21" i="5"/>
  <c r="R21" i="5"/>
  <c r="X222" i="5"/>
  <c r="H222" i="5"/>
  <c r="G222" i="5"/>
  <c r="R222" i="5"/>
  <c r="I222" i="5"/>
  <c r="X152" i="5"/>
  <c r="H152" i="5"/>
  <c r="G152" i="5"/>
  <c r="H30" i="5"/>
  <c r="X30" i="5"/>
  <c r="G30" i="5"/>
  <c r="I30" i="5"/>
  <c r="J30" i="5"/>
  <c r="G66" i="6"/>
  <c r="I152" i="5"/>
  <c r="A14" i="6"/>
  <c r="I189" i="5"/>
  <c r="I56" i="5"/>
  <c r="I83" i="5"/>
  <c r="X217" i="5"/>
  <c r="H217" i="5"/>
  <c r="G217" i="5"/>
  <c r="J217" i="5"/>
  <c r="X212" i="5"/>
  <c r="H212" i="5"/>
  <c r="G212" i="5"/>
  <c r="X195" i="5"/>
  <c r="H195" i="5"/>
  <c r="G195" i="5"/>
  <c r="J195" i="5"/>
  <c r="X190" i="5"/>
  <c r="H190" i="5"/>
  <c r="G190" i="5"/>
  <c r="X185" i="5"/>
  <c r="H185" i="5"/>
  <c r="G185" i="5"/>
  <c r="R185" i="5"/>
  <c r="J185" i="5"/>
  <c r="X168" i="5"/>
  <c r="H168" i="5"/>
  <c r="G168" i="5"/>
  <c r="X147" i="5"/>
  <c r="H147" i="5"/>
  <c r="G147" i="5"/>
  <c r="X143" i="5"/>
  <c r="H143" i="5"/>
  <c r="G143" i="5"/>
  <c r="J143" i="5"/>
  <c r="X126" i="5"/>
  <c r="G126" i="5"/>
  <c r="H126" i="5"/>
  <c r="I126" i="5"/>
  <c r="J126" i="5"/>
  <c r="X122" i="5"/>
  <c r="G122" i="5"/>
  <c r="H122" i="5"/>
  <c r="J122" i="5"/>
  <c r="X100" i="5"/>
  <c r="H100" i="5"/>
  <c r="G100" i="5"/>
  <c r="X95" i="5"/>
  <c r="H95" i="5"/>
  <c r="G95" i="5"/>
  <c r="I95" i="5"/>
  <c r="J95" i="5"/>
  <c r="H78" i="5"/>
  <c r="X78" i="5"/>
  <c r="G78" i="5"/>
  <c r="J78" i="5"/>
  <c r="R78" i="5"/>
  <c r="H51" i="5"/>
  <c r="X51" i="5"/>
  <c r="G51" i="5"/>
  <c r="J51" i="5"/>
  <c r="I51" i="5"/>
  <c r="H47" i="5"/>
  <c r="X47" i="5"/>
  <c r="G47" i="5"/>
  <c r="J47" i="5"/>
  <c r="H31" i="5"/>
  <c r="X31" i="5"/>
  <c r="G31" i="5"/>
  <c r="H26" i="5"/>
  <c r="X26" i="5"/>
  <c r="G26" i="5"/>
  <c r="R26" i="5"/>
  <c r="X220" i="5"/>
  <c r="H220" i="5"/>
  <c r="G220" i="5"/>
  <c r="X211" i="5"/>
  <c r="H211" i="5"/>
  <c r="G211" i="5"/>
  <c r="X202" i="5"/>
  <c r="H202" i="5"/>
  <c r="G202" i="5"/>
  <c r="X194" i="5"/>
  <c r="H194" i="5"/>
  <c r="G194" i="5"/>
  <c r="X188" i="5"/>
  <c r="H188" i="5"/>
  <c r="G188" i="5"/>
  <c r="X184" i="5"/>
  <c r="H184" i="5"/>
  <c r="G184" i="5"/>
  <c r="X180" i="5"/>
  <c r="H180" i="5"/>
  <c r="G180" i="5"/>
  <c r="X176" i="5"/>
  <c r="H176" i="5"/>
  <c r="G176" i="5"/>
  <c r="X163" i="5"/>
  <c r="H163" i="5"/>
  <c r="G163" i="5"/>
  <c r="X159" i="5"/>
  <c r="H159" i="5"/>
  <c r="G159" i="5"/>
  <c r="X155" i="5"/>
  <c r="H155" i="5"/>
  <c r="G155" i="5"/>
  <c r="X150" i="5"/>
  <c r="H150" i="5"/>
  <c r="G150" i="5"/>
  <c r="X146" i="5"/>
  <c r="H146" i="5"/>
  <c r="G146" i="5"/>
  <c r="X142" i="5"/>
  <c r="H142" i="5"/>
  <c r="G142" i="5"/>
  <c r="X134" i="5"/>
  <c r="H134" i="5"/>
  <c r="G134" i="5"/>
  <c r="X129" i="5"/>
  <c r="G129" i="5"/>
  <c r="H129" i="5"/>
  <c r="X125" i="5"/>
  <c r="G125" i="5"/>
  <c r="H125" i="5"/>
  <c r="X121" i="5"/>
  <c r="G121" i="5"/>
  <c r="H121" i="5"/>
  <c r="X112" i="5"/>
  <c r="H112" i="5"/>
  <c r="G112" i="5"/>
  <c r="X103" i="5"/>
  <c r="H103" i="5"/>
  <c r="G103" i="5"/>
  <c r="X90" i="5"/>
  <c r="H90" i="5"/>
  <c r="G90" i="5"/>
  <c r="H86" i="5"/>
  <c r="X86" i="5"/>
  <c r="G86" i="5"/>
  <c r="H73" i="5"/>
  <c r="X73" i="5"/>
  <c r="G73" i="5"/>
  <c r="H64" i="5"/>
  <c r="X64" i="5"/>
  <c r="G64" i="5"/>
  <c r="H59" i="5"/>
  <c r="X59" i="5"/>
  <c r="G59" i="5"/>
  <c r="H54" i="5"/>
  <c r="X54" i="5"/>
  <c r="G54" i="5"/>
  <c r="H50" i="5"/>
  <c r="X50" i="5"/>
  <c r="G50" i="5"/>
  <c r="H46" i="5"/>
  <c r="X46" i="5"/>
  <c r="G46" i="5"/>
  <c r="H37" i="5"/>
  <c r="X37" i="5"/>
  <c r="G37" i="5"/>
  <c r="H33" i="5"/>
  <c r="X33" i="5"/>
  <c r="G33" i="5"/>
  <c r="H25" i="5"/>
  <c r="X25" i="5"/>
  <c r="G25" i="5"/>
  <c r="H16" i="5"/>
  <c r="X16" i="5"/>
  <c r="G16" i="5"/>
  <c r="J6" i="5"/>
  <c r="H6" i="5"/>
  <c r="X6" i="5"/>
  <c r="G6" i="5"/>
  <c r="X219" i="5"/>
  <c r="H219" i="5"/>
  <c r="G219" i="5"/>
  <c r="X215" i="5"/>
  <c r="H215" i="5"/>
  <c r="G215" i="5"/>
  <c r="X210" i="5"/>
  <c r="H210" i="5"/>
  <c r="G210" i="5"/>
  <c r="X206" i="5"/>
  <c r="H206" i="5"/>
  <c r="G206" i="5"/>
  <c r="X201" i="5"/>
  <c r="H201" i="5"/>
  <c r="G201" i="5"/>
  <c r="X197" i="5"/>
  <c r="H197" i="5"/>
  <c r="G197" i="5"/>
  <c r="X193" i="5"/>
  <c r="H193" i="5"/>
  <c r="G193" i="5"/>
  <c r="X175" i="5"/>
  <c r="H175" i="5"/>
  <c r="G175" i="5"/>
  <c r="X171" i="5"/>
  <c r="H171" i="5"/>
  <c r="G171" i="5"/>
  <c r="X167" i="5"/>
  <c r="H167" i="5"/>
  <c r="G167" i="5"/>
  <c r="I162" i="5"/>
  <c r="X162" i="5"/>
  <c r="H162" i="5"/>
  <c r="G162" i="5"/>
  <c r="X154" i="5"/>
  <c r="H154" i="5"/>
  <c r="G154" i="5"/>
  <c r="X141" i="5"/>
  <c r="H141" i="5"/>
  <c r="G141" i="5"/>
  <c r="X137" i="5"/>
  <c r="H137" i="5"/>
  <c r="G137" i="5"/>
  <c r="X133" i="5"/>
  <c r="H133" i="5"/>
  <c r="G133" i="5"/>
  <c r="R124" i="5"/>
  <c r="X124" i="5"/>
  <c r="G124" i="5"/>
  <c r="H124" i="5"/>
  <c r="X120" i="5"/>
  <c r="G120" i="5"/>
  <c r="H120" i="5"/>
  <c r="X116" i="5"/>
  <c r="H116" i="5"/>
  <c r="G116" i="5"/>
  <c r="X111" i="5"/>
  <c r="H111" i="5"/>
  <c r="G111" i="5"/>
  <c r="X107" i="5"/>
  <c r="H107" i="5"/>
  <c r="G107" i="5"/>
  <c r="X102" i="5"/>
  <c r="H102" i="5"/>
  <c r="G102" i="5"/>
  <c r="X98" i="5"/>
  <c r="H98" i="5"/>
  <c r="G98" i="5"/>
  <c r="J94" i="5"/>
  <c r="X94" i="5"/>
  <c r="H94" i="5"/>
  <c r="G94" i="5"/>
  <c r="H85" i="5"/>
  <c r="X85" i="5"/>
  <c r="G85" i="5"/>
  <c r="R81" i="5"/>
  <c r="H81" i="5"/>
  <c r="X81" i="5"/>
  <c r="G81" i="5"/>
  <c r="H77" i="5"/>
  <c r="X77" i="5"/>
  <c r="G77" i="5"/>
  <c r="H72" i="5"/>
  <c r="X72" i="5"/>
  <c r="G72" i="5"/>
  <c r="J68" i="5"/>
  <c r="H68" i="5"/>
  <c r="X68" i="5"/>
  <c r="G68" i="5"/>
  <c r="H63" i="5"/>
  <c r="X63" i="5"/>
  <c r="G63" i="5"/>
  <c r="H58" i="5"/>
  <c r="X58" i="5"/>
  <c r="G58" i="5"/>
  <c r="H45" i="5"/>
  <c r="X45" i="5"/>
  <c r="G45" i="5"/>
  <c r="H41" i="5"/>
  <c r="X41" i="5"/>
  <c r="G41" i="5"/>
  <c r="H36" i="5"/>
  <c r="X36" i="5"/>
  <c r="G36" i="5"/>
  <c r="H29" i="5"/>
  <c r="X29" i="5"/>
  <c r="G29" i="5"/>
  <c r="H24" i="5"/>
  <c r="X24" i="5"/>
  <c r="G24" i="5"/>
  <c r="H20" i="5"/>
  <c r="X20" i="5"/>
  <c r="G20" i="5"/>
  <c r="H15" i="5"/>
  <c r="X15" i="5"/>
  <c r="G15" i="5"/>
  <c r="H11" i="5"/>
  <c r="X11" i="5"/>
  <c r="G11" i="5"/>
  <c r="X214" i="5"/>
  <c r="H214" i="5"/>
  <c r="G214" i="5"/>
  <c r="X205" i="5"/>
  <c r="H205" i="5"/>
  <c r="G205" i="5"/>
  <c r="X196" i="5"/>
  <c r="H196" i="5"/>
  <c r="G196" i="5"/>
  <c r="X192" i="5"/>
  <c r="H192" i="5"/>
  <c r="G192" i="5"/>
  <c r="X187" i="5"/>
  <c r="H187" i="5"/>
  <c r="G187" i="5"/>
  <c r="X183" i="5"/>
  <c r="H183" i="5"/>
  <c r="G183" i="5"/>
  <c r="X179" i="5"/>
  <c r="H179" i="5"/>
  <c r="G179" i="5"/>
  <c r="X174" i="5"/>
  <c r="H174" i="5"/>
  <c r="G174" i="5"/>
  <c r="X166" i="5"/>
  <c r="H166" i="5"/>
  <c r="G166" i="5"/>
  <c r="X158" i="5"/>
  <c r="H158" i="5"/>
  <c r="G158" i="5"/>
  <c r="X153" i="5"/>
  <c r="H153" i="5"/>
  <c r="G153" i="5"/>
  <c r="X149" i="5"/>
  <c r="H149" i="5"/>
  <c r="G149" i="5"/>
  <c r="X145" i="5"/>
  <c r="H145" i="5"/>
  <c r="G145" i="5"/>
  <c r="X140" i="5"/>
  <c r="H140" i="5"/>
  <c r="G140" i="5"/>
  <c r="X136" i="5"/>
  <c r="H136" i="5"/>
  <c r="G136" i="5"/>
  <c r="X132" i="5"/>
  <c r="H132" i="5"/>
  <c r="G132" i="5"/>
  <c r="X128" i="5"/>
  <c r="G128" i="5"/>
  <c r="H128" i="5"/>
  <c r="X115" i="5"/>
  <c r="H115" i="5"/>
  <c r="G115" i="5"/>
  <c r="X106" i="5"/>
  <c r="H106" i="5"/>
  <c r="G106" i="5"/>
  <c r="X97" i="5"/>
  <c r="H97" i="5"/>
  <c r="G97" i="5"/>
  <c r="H89" i="5"/>
  <c r="X89" i="5"/>
  <c r="G89" i="5"/>
  <c r="H84" i="5"/>
  <c r="X84" i="5"/>
  <c r="G84" i="5"/>
  <c r="H76" i="5"/>
  <c r="X76" i="5"/>
  <c r="G76" i="5"/>
  <c r="H67" i="5"/>
  <c r="X67" i="5"/>
  <c r="G67" i="5"/>
  <c r="H62" i="5"/>
  <c r="X62" i="5"/>
  <c r="G62" i="5"/>
  <c r="H57" i="5"/>
  <c r="X57" i="5"/>
  <c r="G57" i="5"/>
  <c r="H53" i="5"/>
  <c r="X53" i="5"/>
  <c r="G53" i="5"/>
  <c r="H49" i="5"/>
  <c r="X49" i="5"/>
  <c r="G49" i="5"/>
  <c r="H40" i="5"/>
  <c r="X40" i="5"/>
  <c r="G40" i="5"/>
  <c r="H32" i="5"/>
  <c r="X32" i="5"/>
  <c r="G32" i="5"/>
  <c r="H28" i="5"/>
  <c r="X28" i="5"/>
  <c r="G28" i="5"/>
  <c r="H19" i="5"/>
  <c r="X19" i="5"/>
  <c r="G19" i="5"/>
  <c r="H10" i="5"/>
  <c r="X10" i="5"/>
  <c r="G10" i="5"/>
  <c r="H5" i="5"/>
  <c r="X5" i="5"/>
  <c r="G5" i="5"/>
  <c r="X223" i="5"/>
  <c r="H223" i="5"/>
  <c r="G223" i="5"/>
  <c r="X218" i="5"/>
  <c r="H218" i="5"/>
  <c r="G218" i="5"/>
  <c r="X213" i="5"/>
  <c r="H213" i="5"/>
  <c r="G213" i="5"/>
  <c r="X209" i="5"/>
  <c r="H209" i="5"/>
  <c r="G209" i="5"/>
  <c r="X204" i="5"/>
  <c r="H204" i="5"/>
  <c r="G204" i="5"/>
  <c r="X200" i="5"/>
  <c r="H200" i="5"/>
  <c r="G200" i="5"/>
  <c r="X191" i="5"/>
  <c r="H191" i="5"/>
  <c r="G191" i="5"/>
  <c r="X186" i="5"/>
  <c r="G186" i="5"/>
  <c r="H186" i="5"/>
  <c r="X178" i="5"/>
  <c r="H178" i="5"/>
  <c r="G178" i="5"/>
  <c r="X170" i="5"/>
  <c r="H170" i="5"/>
  <c r="G170" i="5"/>
  <c r="X165" i="5"/>
  <c r="H165" i="5"/>
  <c r="G165" i="5"/>
  <c r="X161" i="5"/>
  <c r="H161" i="5"/>
  <c r="G161" i="5"/>
  <c r="X157" i="5"/>
  <c r="H157" i="5"/>
  <c r="G157" i="5"/>
  <c r="X148" i="5"/>
  <c r="H148" i="5"/>
  <c r="G148" i="5"/>
  <c r="X144" i="5"/>
  <c r="H144" i="5"/>
  <c r="G144" i="5"/>
  <c r="X127" i="5"/>
  <c r="G127" i="5"/>
  <c r="H127" i="5"/>
  <c r="X123" i="5"/>
  <c r="G123" i="5"/>
  <c r="H123" i="5"/>
  <c r="X119" i="5"/>
  <c r="G119" i="5"/>
  <c r="H119" i="5"/>
  <c r="X114" i="5"/>
  <c r="H114" i="5"/>
  <c r="G114" i="5"/>
  <c r="X110" i="5"/>
  <c r="H110" i="5"/>
  <c r="G110" i="5"/>
  <c r="X105" i="5"/>
  <c r="H105" i="5"/>
  <c r="G105" i="5"/>
  <c r="X101" i="5"/>
  <c r="H101" i="5"/>
  <c r="G101" i="5"/>
  <c r="X96" i="5"/>
  <c r="H96" i="5"/>
  <c r="G96" i="5"/>
  <c r="X93" i="5"/>
  <c r="H93" i="5"/>
  <c r="G93" i="5"/>
  <c r="H88" i="5"/>
  <c r="X88" i="5"/>
  <c r="G88" i="5"/>
  <c r="H80" i="5"/>
  <c r="X80" i="5"/>
  <c r="G80" i="5"/>
  <c r="H75" i="5"/>
  <c r="X75" i="5"/>
  <c r="G75" i="5"/>
  <c r="H71" i="5"/>
  <c r="X71" i="5"/>
  <c r="G71" i="5"/>
  <c r="H66" i="5"/>
  <c r="X66" i="5"/>
  <c r="G66" i="5"/>
  <c r="H61" i="5"/>
  <c r="X61" i="5"/>
  <c r="G61" i="5"/>
  <c r="H52" i="5"/>
  <c r="X52" i="5"/>
  <c r="G52" i="5"/>
  <c r="H48" i="5"/>
  <c r="X48" i="5"/>
  <c r="G48" i="5"/>
  <c r="H44" i="5"/>
  <c r="X44" i="5"/>
  <c r="G44" i="5"/>
  <c r="H39" i="5"/>
  <c r="X39" i="5"/>
  <c r="G39" i="5"/>
  <c r="H35" i="5"/>
  <c r="X35" i="5"/>
  <c r="G35" i="5"/>
  <c r="H27" i="5"/>
  <c r="X27" i="5"/>
  <c r="G27" i="5"/>
  <c r="H23" i="5"/>
  <c r="X23" i="5"/>
  <c r="G23" i="5"/>
  <c r="H18" i="5"/>
  <c r="X18" i="5"/>
  <c r="G18" i="5"/>
  <c r="H14" i="5"/>
  <c r="X14" i="5"/>
  <c r="G14" i="5"/>
  <c r="H9" i="5"/>
  <c r="X9" i="5"/>
  <c r="G9" i="5"/>
  <c r="J8" i="5"/>
  <c r="H8" i="5"/>
  <c r="X8" i="5"/>
  <c r="G8" i="5"/>
  <c r="G68" i="6"/>
  <c r="R94" i="5"/>
  <c r="I219" i="5"/>
  <c r="R219" i="5"/>
  <c r="J219" i="5"/>
  <c r="J215" i="5"/>
  <c r="R215" i="5"/>
  <c r="I215" i="5"/>
  <c r="R210" i="5"/>
  <c r="J210" i="5"/>
  <c r="I206" i="5"/>
  <c r="R206" i="5"/>
  <c r="R201" i="5"/>
  <c r="I201" i="5"/>
  <c r="J197" i="5"/>
  <c r="I197" i="5"/>
  <c r="R197" i="5"/>
  <c r="R193" i="5"/>
  <c r="J193" i="5"/>
  <c r="I193" i="5"/>
  <c r="J175" i="5"/>
  <c r="I175" i="5"/>
  <c r="I171" i="5"/>
  <c r="R171" i="5"/>
  <c r="J171" i="5"/>
  <c r="I167" i="5"/>
  <c r="J167" i="5"/>
  <c r="R162" i="5"/>
  <c r="J162" i="5"/>
  <c r="I154" i="5"/>
  <c r="R154" i="5"/>
  <c r="J154" i="5"/>
  <c r="R141" i="5"/>
  <c r="J141" i="5"/>
  <c r="I137" i="5"/>
  <c r="R137" i="5"/>
  <c r="R133" i="5"/>
  <c r="J133" i="5"/>
  <c r="I133" i="5"/>
  <c r="R120" i="5"/>
  <c r="I120" i="5"/>
  <c r="I116" i="5"/>
  <c r="J116" i="5"/>
  <c r="J111" i="5"/>
  <c r="R111" i="5"/>
  <c r="I111" i="5"/>
  <c r="J107" i="5"/>
  <c r="I107" i="5"/>
  <c r="R107" i="5"/>
  <c r="I102" i="5"/>
  <c r="R102" i="5"/>
  <c r="I98" i="5"/>
  <c r="J98" i="5"/>
  <c r="R98" i="5"/>
  <c r="R85" i="5"/>
  <c r="J85" i="5"/>
  <c r="I85" i="5"/>
  <c r="I81" i="5"/>
  <c r="J81" i="5"/>
  <c r="R77" i="5"/>
  <c r="I77" i="5"/>
  <c r="I72" i="5"/>
  <c r="R72" i="5"/>
  <c r="J72" i="5"/>
  <c r="I63" i="5"/>
  <c r="J63" i="5"/>
  <c r="R63" i="5"/>
  <c r="I58" i="5"/>
  <c r="J58" i="5"/>
  <c r="R58" i="5"/>
  <c r="I45" i="5"/>
  <c r="J45" i="5"/>
  <c r="R45" i="5"/>
  <c r="R41" i="5"/>
  <c r="I41" i="5"/>
  <c r="J41" i="5"/>
  <c r="R36" i="5"/>
  <c r="J36" i="5"/>
  <c r="R29" i="5"/>
  <c r="J29" i="5"/>
  <c r="R24" i="5"/>
  <c r="I24" i="5"/>
  <c r="J24" i="5"/>
  <c r="R20" i="5"/>
  <c r="I20" i="5"/>
  <c r="J20" i="5"/>
  <c r="G67" i="6"/>
  <c r="H67" i="6" s="1"/>
  <c r="R7" i="5"/>
  <c r="J5" i="5"/>
  <c r="I5" i="5"/>
  <c r="R5" i="5"/>
  <c r="I7" i="5"/>
  <c r="H66" i="6"/>
  <c r="C66" i="6" s="1"/>
  <c r="G31" i="4"/>
  <c r="H39" i="6"/>
  <c r="D39" i="6" s="1"/>
  <c r="A16" i="6"/>
  <c r="B65" i="4"/>
  <c r="A47" i="6" s="1"/>
  <c r="B53" i="4"/>
  <c r="A37" i="6" s="1"/>
  <c r="H36" i="6"/>
  <c r="D36" i="6" s="1"/>
  <c r="F36" i="6"/>
  <c r="F46" i="6"/>
  <c r="H46" i="6" s="1"/>
  <c r="D46" i="6" s="1"/>
  <c r="H31" i="6"/>
  <c r="D31" i="6" s="1"/>
  <c r="H51" i="6"/>
  <c r="D51" i="6" s="1"/>
  <c r="C20" i="6"/>
  <c r="H25" i="6"/>
  <c r="D25" i="6" s="1"/>
  <c r="H29" i="6"/>
  <c r="D29" i="6" s="1"/>
  <c r="H34" i="6"/>
  <c r="H49" i="6"/>
  <c r="D49" i="6" s="1"/>
  <c r="D17" i="6"/>
  <c r="K68" i="6"/>
  <c r="F42" i="6"/>
  <c r="H42" i="6" s="1"/>
  <c r="D42" i="6" s="1"/>
  <c r="F52" i="6"/>
  <c r="H52" i="6" s="1"/>
  <c r="H27" i="6"/>
  <c r="F47" i="6"/>
  <c r="H47" i="6" s="1"/>
  <c r="D47" i="6" s="1"/>
  <c r="F68" i="6"/>
  <c r="F37" i="6"/>
  <c r="H37" i="6" s="1"/>
  <c r="F32" i="6"/>
  <c r="H32" i="6" s="1"/>
  <c r="C17" i="6"/>
  <c r="C47" i="6"/>
  <c r="C22" i="6"/>
  <c r="B67" i="4"/>
  <c r="A48" i="6" s="1"/>
  <c r="B89" i="4"/>
  <c r="A63" i="6" s="1"/>
  <c r="K67" i="6"/>
  <c r="D16" i="6"/>
  <c r="C31" i="6"/>
  <c r="C26" i="6"/>
  <c r="C51" i="6"/>
  <c r="C41" i="6"/>
  <c r="C16" i="6"/>
  <c r="C46" i="6"/>
  <c r="C21" i="6"/>
  <c r="D15" i="6"/>
  <c r="K66" i="6"/>
  <c r="F30" i="6"/>
  <c r="H30" i="6" s="1"/>
  <c r="A17" i="6"/>
  <c r="B81" i="4"/>
  <c r="A58" i="6" s="1"/>
  <c r="B43" i="4"/>
  <c r="A28" i="6" s="1"/>
  <c r="F54" i="6"/>
  <c r="F63" i="6" s="1"/>
  <c r="H63" i="6" s="1"/>
  <c r="D63" i="6" s="1"/>
  <c r="F45" i="6"/>
  <c r="H45" i="6" s="1"/>
  <c r="D45" i="6" s="1"/>
  <c r="B85" i="4"/>
  <c r="A60" i="6" s="1"/>
  <c r="C45" i="6"/>
  <c r="C15" i="6"/>
  <c r="B49" i="4"/>
  <c r="A33" i="6" s="1"/>
  <c r="B61" i="4"/>
  <c r="A43" i="6" s="1"/>
  <c r="B75" i="4"/>
  <c r="A54" i="6" s="1"/>
  <c r="B83" i="4"/>
  <c r="A59" i="6" s="1"/>
  <c r="B87" i="4"/>
  <c r="A62" i="6" s="1"/>
  <c r="B31" i="4"/>
  <c r="A18" i="6" s="1"/>
  <c r="F40" i="6"/>
  <c r="H40" i="6" s="1"/>
  <c r="D40" i="6" s="1"/>
  <c r="F50" i="6"/>
  <c r="H50" i="6" s="1"/>
  <c r="D50" i="6" s="1"/>
  <c r="B79" i="4"/>
  <c r="A57" i="6" s="1"/>
  <c r="B55" i="4"/>
  <c r="A38" i="6" s="1"/>
  <c r="F35" i="6"/>
  <c r="H35" i="6" s="1"/>
  <c r="B37" i="4"/>
  <c r="A23" i="6" s="1"/>
  <c r="B77" i="4"/>
  <c r="A55" i="6" s="1"/>
  <c r="C25" i="6"/>
  <c r="K65" i="6"/>
  <c r="C14" i="6"/>
  <c r="D14" i="6"/>
  <c r="D19" i="6"/>
  <c r="C19" i="6"/>
  <c r="C34" i="6"/>
  <c r="D34" i="6"/>
  <c r="C39" i="6"/>
  <c r="C24" i="6"/>
  <c r="C12" i="6"/>
  <c r="C11" i="6"/>
  <c r="A27" i="6"/>
  <c r="B57" i="4"/>
  <c r="A40" i="6" s="1"/>
  <c r="B59" i="4"/>
  <c r="A42" i="6" s="1"/>
  <c r="C10" i="6"/>
  <c r="C9" i="6"/>
  <c r="C8" i="6"/>
  <c r="D55" i="4"/>
  <c r="C7" i="6"/>
  <c r="B33" i="4"/>
  <c r="A20" i="6" s="1"/>
  <c r="B58" i="4"/>
  <c r="A41" i="6" s="1"/>
  <c r="D6" i="6"/>
  <c r="C6" i="6"/>
  <c r="B52" i="4"/>
  <c r="A36" i="6" s="1"/>
  <c r="B62" i="4"/>
  <c r="A44" i="6" s="1"/>
  <c r="D67" i="4"/>
  <c r="B70" i="4"/>
  <c r="A51" i="6" s="1"/>
  <c r="B68" i="4"/>
  <c r="A49" i="6" s="1"/>
  <c r="D31" i="4"/>
  <c r="A26" i="6"/>
  <c r="A24" i="6"/>
  <c r="D61" i="4"/>
  <c r="D37" i="4"/>
  <c r="D74" i="4"/>
  <c r="D4" i="6"/>
  <c r="C4" i="6"/>
  <c r="G61" i="4"/>
  <c r="G55" i="4"/>
  <c r="G74" i="4"/>
  <c r="G67" i="4"/>
  <c r="G49" i="4"/>
  <c r="G64" i="6"/>
  <c r="F69" i="6"/>
  <c r="G69" i="6" a="1"/>
  <c r="G69" i="6" s="1"/>
  <c r="B51" i="4"/>
  <c r="A35" i="6" s="1"/>
  <c r="A25" i="6"/>
  <c r="G37" i="4"/>
  <c r="D49" i="4"/>
  <c r="T212" i="5"/>
  <c r="T25" i="5"/>
  <c r="T157" i="5"/>
  <c r="T137" i="5"/>
  <c r="T60" i="5"/>
  <c r="T112" i="5"/>
  <c r="T176" i="5"/>
  <c r="T143" i="5"/>
  <c r="T146" i="5"/>
  <c r="T151" i="5"/>
  <c r="T104" i="5"/>
  <c r="T26" i="5"/>
  <c r="T204" i="5"/>
  <c r="T89" i="5"/>
  <c r="T124" i="5"/>
  <c r="T217" i="5"/>
  <c r="T52" i="5"/>
  <c r="T220" i="5"/>
  <c r="T188" i="5"/>
  <c r="T47" i="5"/>
  <c r="T140" i="5"/>
  <c r="T36" i="5"/>
  <c r="T43" i="5"/>
  <c r="T62" i="5"/>
  <c r="T198" i="5"/>
  <c r="T142" i="5"/>
  <c r="T205" i="5"/>
  <c r="T183" i="5"/>
  <c r="T31" i="5"/>
  <c r="T211" i="5"/>
  <c r="T9" i="5"/>
  <c r="T153" i="5"/>
  <c r="T44" i="5"/>
  <c r="T138" i="5"/>
  <c r="T86" i="5"/>
  <c r="T105" i="5"/>
  <c r="T53" i="5"/>
  <c r="T187" i="5"/>
  <c r="T79" i="5"/>
  <c r="T69" i="5"/>
  <c r="T199" i="5"/>
  <c r="T110" i="5"/>
  <c r="T173" i="5"/>
  <c r="T214" i="5"/>
  <c r="T136" i="5"/>
  <c r="T158" i="5"/>
  <c r="T197" i="5"/>
  <c r="T178" i="5"/>
  <c r="T203" i="5"/>
  <c r="T57" i="5"/>
  <c r="T102" i="5"/>
  <c r="T30" i="5"/>
  <c r="T135" i="5"/>
  <c r="T54" i="5"/>
  <c r="T192" i="5"/>
  <c r="T144" i="5"/>
  <c r="T196" i="5"/>
  <c r="T213" i="5"/>
  <c r="T22" i="5"/>
  <c r="T160" i="5"/>
  <c r="T81" i="5"/>
  <c r="T11" i="5"/>
  <c r="T221" i="5"/>
  <c r="T123" i="5"/>
  <c r="T185" i="5"/>
  <c r="T191" i="5"/>
  <c r="T121" i="5"/>
  <c r="T29" i="5"/>
  <c r="T208" i="5"/>
  <c r="T117" i="5"/>
  <c r="T200" i="5"/>
  <c r="T219" i="5"/>
  <c r="T184" i="5"/>
  <c r="T165" i="5"/>
  <c r="T35" i="5"/>
  <c r="T37" i="5"/>
  <c r="T207" i="5"/>
  <c r="T218" i="5"/>
  <c r="T70" i="5"/>
  <c r="T175" i="5"/>
  <c r="T78" i="5"/>
  <c r="T66" i="5"/>
  <c r="T73" i="5"/>
  <c r="T39" i="5"/>
  <c r="T167" i="5"/>
  <c r="T33" i="5"/>
  <c r="T10" i="5"/>
  <c r="T159" i="5"/>
  <c r="T56" i="5"/>
  <c r="T129" i="5"/>
  <c r="T155" i="5"/>
  <c r="T150" i="5"/>
  <c r="T85" i="5"/>
  <c r="T154" i="5"/>
  <c r="T98" i="5"/>
  <c r="T116" i="5"/>
  <c r="T130" i="5"/>
  <c r="T111" i="5"/>
  <c r="T91" i="5"/>
  <c r="T125" i="5"/>
  <c r="T42" i="5"/>
  <c r="T20" i="5"/>
  <c r="T169" i="5"/>
  <c r="T8" i="5"/>
  <c r="T103" i="5"/>
  <c r="T162" i="5"/>
  <c r="T40" i="5"/>
  <c r="T38" i="5"/>
  <c r="T113" i="5"/>
  <c r="T190" i="5"/>
  <c r="T177" i="5"/>
  <c r="T181" i="5"/>
  <c r="T27" i="5"/>
  <c r="T14" i="5"/>
  <c r="T193" i="5"/>
  <c r="T88" i="5"/>
  <c r="T15" i="5"/>
  <c r="T99" i="5"/>
  <c r="T115" i="5"/>
  <c r="T119" i="5"/>
  <c r="T19" i="5"/>
  <c r="T182" i="5"/>
  <c r="T145" i="5"/>
  <c r="T149" i="5"/>
  <c r="T28" i="5"/>
  <c r="T107" i="5"/>
  <c r="T106" i="5"/>
  <c r="T166" i="5"/>
  <c r="T186" i="5"/>
  <c r="T215" i="5"/>
  <c r="T90" i="5"/>
  <c r="T84" i="5"/>
  <c r="T101" i="5"/>
  <c r="T7" i="5"/>
  <c r="T61" i="5"/>
  <c r="T171" i="5"/>
  <c r="T82" i="5"/>
  <c r="T128" i="5"/>
  <c r="T49" i="5"/>
  <c r="T21" i="5"/>
  <c r="T48" i="5"/>
  <c r="T133" i="5"/>
  <c r="T74" i="5"/>
  <c r="T126" i="5"/>
  <c r="T139" i="5"/>
  <c r="T118" i="5"/>
  <c r="T77" i="5"/>
  <c r="T64" i="5"/>
  <c r="T120" i="5"/>
  <c r="T46" i="5"/>
  <c r="T131" i="5"/>
  <c r="T34" i="5"/>
  <c r="T13" i="5"/>
  <c r="T109" i="5"/>
  <c r="T18" i="5"/>
  <c r="T5" i="5"/>
  <c r="T148" i="5"/>
  <c r="T17" i="5"/>
  <c r="T201" i="5"/>
  <c r="T76" i="5"/>
  <c r="T194" i="5"/>
  <c r="T95" i="5"/>
  <c r="T195" i="5"/>
  <c r="T72" i="5"/>
  <c r="T12" i="5"/>
  <c r="T163" i="5"/>
  <c r="T80" i="5"/>
  <c r="T68" i="5"/>
  <c r="T51" i="5"/>
  <c r="T87" i="5"/>
  <c r="T216" i="5"/>
  <c r="T179" i="5"/>
  <c r="T147" i="5"/>
  <c r="T94" i="5"/>
  <c r="T152" i="5"/>
  <c r="T222" i="5"/>
  <c r="T172" i="5"/>
  <c r="T161" i="5"/>
  <c r="T223" i="5"/>
  <c r="T63" i="5"/>
  <c r="T108" i="5"/>
  <c r="T189" i="5"/>
  <c r="T93" i="5"/>
  <c r="T6" i="5"/>
  <c r="T180" i="5"/>
  <c r="T206" i="5"/>
  <c r="T122" i="5"/>
  <c r="T170" i="5"/>
  <c r="T32" i="5"/>
  <c r="T100" i="5"/>
  <c r="T23" i="5"/>
  <c r="T114" i="5"/>
  <c r="T58" i="5"/>
  <c r="T16" i="5"/>
  <c r="T209" i="5"/>
  <c r="T202" i="5"/>
  <c r="T41" i="5"/>
  <c r="T168" i="5"/>
  <c r="T174" i="5"/>
  <c r="T50" i="5"/>
  <c r="T59" i="5"/>
  <c r="T127" i="5"/>
  <c r="T24" i="5"/>
  <c r="T132" i="5"/>
  <c r="T83" i="5"/>
  <c r="T92" i="5"/>
  <c r="T65" i="5"/>
  <c r="T45" i="5"/>
  <c r="T55" i="5"/>
  <c r="T67" i="5"/>
  <c r="T210" i="5"/>
  <c r="T141" i="5"/>
  <c r="C65" i="6" l="1"/>
  <c r="D65" i="6"/>
  <c r="D67" i="6"/>
  <c r="C67" i="6"/>
  <c r="D66" i="6"/>
  <c r="H68" i="6"/>
  <c r="C42" i="6"/>
  <c r="C36" i="6"/>
  <c r="C49" i="6"/>
  <c r="C29" i="6"/>
  <c r="D27" i="6"/>
  <c r="C27" i="6"/>
  <c r="C52" i="6"/>
  <c r="D52" i="6"/>
  <c r="C32" i="6"/>
  <c r="D32" i="6"/>
  <c r="D37" i="6"/>
  <c r="C37" i="6"/>
  <c r="D68" i="6"/>
  <c r="C68" i="6"/>
  <c r="C30" i="6"/>
  <c r="D30" i="6"/>
  <c r="C50" i="6"/>
  <c r="F62" i="6"/>
  <c r="H62" i="6" s="1"/>
  <c r="F58" i="6"/>
  <c r="H58" i="6" s="1"/>
  <c r="F55" i="6"/>
  <c r="F60" i="6"/>
  <c r="H60" i="6" s="1"/>
  <c r="H54" i="6"/>
  <c r="F57" i="6"/>
  <c r="H57" i="6" s="1"/>
  <c r="F59" i="6"/>
  <c r="H59" i="6" s="1"/>
  <c r="D35" i="6"/>
  <c r="C35" i="6"/>
  <c r="C40" i="6"/>
  <c r="C63" i="6"/>
  <c r="C69" i="6"/>
  <c r="H69" i="6"/>
  <c r="H64" i="6"/>
  <c r="B64" i="6"/>
  <c r="D59" i="6" l="1"/>
  <c r="C59" i="6"/>
  <c r="D62" i="6"/>
  <c r="C62" i="6"/>
  <c r="D57" i="6"/>
  <c r="C57" i="6"/>
  <c r="D54" i="6"/>
  <c r="C54" i="6"/>
  <c r="D60" i="6"/>
  <c r="C60" i="6"/>
  <c r="F56" i="6"/>
  <c r="H56" i="6" s="1"/>
  <c r="H55" i="6"/>
  <c r="D58" i="6"/>
  <c r="C58" i="6"/>
  <c r="C64" i="6"/>
  <c r="D64" i="6"/>
  <c r="H70" i="6" l="1"/>
  <c r="D2" i="6" s="1"/>
  <c r="C56" i="6"/>
  <c r="D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<sst xmlns="http://schemas.openxmlformats.org/spreadsheetml/2006/main" count="23668" uniqueCount="15840">
  <si>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</si>
  <si>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</si>
  <si>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</si>
  <si>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</si>
  <si>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</si>
  <si>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</si>
  <si>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</si>
  <si>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</si>
  <si>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</si>
  <si>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</si>
  <si>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</si>
  <si>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</si>
  <si>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</si>
  <si>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</si>
  <si>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</si>
  <si>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</si>
  <si>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</si>
  <si>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</si>
  <si>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</si>
  <si>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</si>
  <si>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</si>
  <si>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</si>
  <si>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</si>
  <si>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</si>
  <si>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</si>
  <si>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</si>
  <si>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</si>
  <si>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</si>
  <si>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</si>
  <si>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</si>
  <si>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</si>
  <si>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</si>
  <si>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</si>
  <si>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</si>
  <si>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</si>
  <si>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</si>
  <si>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</si>
  <si>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</si>
  <si>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</si>
  <si>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</si>
  <si>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</si>
  <si>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</si>
  <si>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</si>
  <si>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</si>
  <si>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</si>
  <si>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</si>
  <si>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</si>
  <si>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</si>
  <si>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</si>
  <si>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</si>
  <si>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</si>
  <si>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</si>
  <si>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</si>
  <si>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</si>
  <si>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</si>
  <si>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</si>
  <si>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</si>
  <si>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</si>
  <si>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</si>
  <si>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</si>
  <si>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</si>
  <si>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</si>
  <si>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</si>
  <si>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</si>
  <si>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</si>
  <si>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</si>
  <si>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</si>
  <si>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</si>
  <si>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</si>
  <si>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</si>
  <si>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</si>
  <si>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</si>
  <si>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</si>
  <si>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</si>
  <si>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</si>
  <si>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</si>
  <si>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</si>
  <si>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</si>
  <si>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</si>
  <si>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</si>
  <si>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</si>
  <si>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</si>
  <si>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</si>
  <si>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</si>
  <si>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</si>
  <si>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</si>
  <si>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</si>
  <si>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</si>
  <si>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</si>
  <si>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</si>
  <si>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</si>
  <si>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</si>
  <si>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</si>
  <si>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</si>
  <si>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</si>
  <si>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</si>
  <si>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</si>
  <si>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</si>
  <si>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</si>
  <si>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</si>
  <si>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</si>
  <si>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</si>
  <si>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</si>
  <si>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</si>
  <si>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</si>
  <si>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</si>
  <si>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</si>
  <si>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</si>
  <si>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</si>
  <si>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</si>
  <si>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</si>
  <si>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</si>
  <si>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</si>
  <si>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</si>
  <si>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</si>
  <si>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</si>
  <si>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</si>
  <si>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</si>
  <si>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</si>
  <si>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</si>
  <si>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</si>
  <si>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</si>
  <si>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</si>
  <si>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</si>
  <si>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</si>
  <si>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</si>
  <si>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</si>
  <si>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</si>
  <si>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</si>
  <si>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</si>
  <si>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</si>
  <si>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</si>
  <si>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</si>
  <si>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</si>
  <si>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</si>
  <si>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</si>
  <si>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</si>
  <si>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</si>
  <si>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</si>
  <si>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</si>
  <si>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</si>
  <si>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</si>
  <si>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</si>
  <si>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</si>
  <si>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</si>
  <si>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</si>
  <si>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</si>
  <si>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</si>
  <si>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</si>
  <si>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</si>
  <si>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</si>
  <si>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</si>
  <si>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</si>
  <si>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</si>
  <si>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</si>
  <si>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</si>
  <si>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</si>
  <si>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</si>
  <si>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</si>
  <si>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</si>
  <si>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</si>
  <si>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</si>
  <si>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</si>
  <si>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</si>
  <si>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</si>
  <si>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</si>
  <si>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</si>
  <si>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</si>
  <si>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</si>
  <si>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</si>
  <si>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</si>
  <si>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</si>
  <si>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</si>
  <si>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</si>
  <si>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</si>
  <si>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</si>
  <si>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</si>
  <si>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</si>
  <si>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</si>
  <si>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</si>
  <si>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</si>
  <si>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</si>
  <si>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</si>
  <si>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</si>
  <si>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</si>
  <si>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</si>
  <si>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</si>
  <si>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</si>
  <si>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</si>
  <si>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</si>
  <si>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</si>
  <si>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</si>
  <si>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</si>
  <si>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</si>
  <si>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</si>
  <si>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</si>
  <si>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</si>
  <si>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</si>
  <si>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</si>
  <si>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</si>
  <si>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</si>
  <si>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</si>
  <si>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</si>
  <si>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</si>
  <si>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</si>
  <si>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</si>
  <si>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</si>
  <si>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</si>
  <si>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</si>
  <si>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</si>
  <si>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</si>
  <si>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</si>
  <si>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</si>
  <si>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</si>
  <si>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</si>
  <si>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</si>
  <si>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</si>
  <si>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</si>
  <si>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</si>
  <si>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</si>
  <si>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</si>
  <si>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</si>
  <si>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</si>
  <si>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</si>
  <si>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</si>
  <si>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</si>
  <si>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</si>
  <si>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</si>
  <si>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</si>
  <si>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</si>
  <si>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</si>
  <si>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</si>
  <si>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</si>
  <si>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</si>
  <si>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</si>
  <si>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</si>
  <si>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</si>
  <si>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</si>
  <si>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</si>
  <si>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</si>
  <si>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</si>
  <si>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</si>
  <si>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</si>
  <si>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</si>
  <si>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</si>
  <si>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</si>
  <si>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</si>
  <si>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</si>
  <si>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</si>
  <si>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</si>
  <si>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</si>
  <si>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</si>
  <si>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</si>
  <si>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</si>
  <si>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</si>
  <si>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</si>
  <si>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</si>
  <si>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</si>
  <si>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</si>
  <si>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</si>
  <si>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</si>
  <si>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</si>
  <si>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</si>
  <si>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</si>
  <si>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</si>
  <si>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</si>
  <si>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</si>
  <si>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</si>
  <si>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</si>
  <si>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</si>
  <si>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</si>
  <si>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</si>
  <si>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</si>
  <si>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</si>
  <si>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</si>
  <si>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</si>
  <si>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</si>
  <si>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</si>
  <si>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</si>
  <si>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</si>
  <si>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</si>
  <si>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</si>
  <si>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</si>
  <si>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</si>
  <si>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</si>
  <si>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</si>
  <si>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</si>
  <si>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</si>
  <si>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</si>
  <si>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</si>
  <si>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</si>
  <si>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</si>
  <si>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</si>
  <si>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</si>
  <si>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</si>
  <si>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</si>
  <si>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</si>
  <si>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</si>
  <si>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</si>
  <si>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</si>
  <si>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</si>
  <si>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</si>
  <si>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</si>
  <si>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</si>
  <si>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</si>
  <si>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</si>
  <si>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</si>
  <si>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</si>
  <si>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</si>
  <si>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</si>
  <si>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</si>
  <si>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</si>
  <si>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</si>
  <si>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</si>
  <si>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</si>
  <si>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</si>
  <si>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</si>
  <si>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</si>
  <si>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</si>
  <si>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</si>
  <si>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</si>
  <si>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</si>
  <si>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</si>
  <si>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</si>
  <si>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</si>
  <si>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</si>
  <si>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</si>
  <si>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</si>
  <si>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</si>
  <si>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</si>
  <si>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</si>
  <si>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</si>
  <si>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</si>
  <si>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</si>
  <si>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</si>
  <si>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</si>
  <si>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</si>
  <si>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</si>
  <si>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</si>
  <si>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</si>
  <si>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</si>
  <si>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</si>
  <si>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</si>
  <si>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</si>
  <si>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</si>
  <si>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</si>
  <si>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</si>
  <si>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</si>
  <si>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</si>
  <si>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</si>
  <si>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</si>
  <si>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</si>
  <si>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</si>
  <si>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</si>
  <si>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</si>
  <si>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</si>
  <si>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</si>
  <si>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</si>
  <si>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</si>
  <si>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</si>
  <si>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</si>
  <si>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</si>
  <si>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</si>
  <si>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</si>
  <si>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</si>
  <si>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</si>
  <si>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</si>
  <si>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</si>
  <si>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</si>
  <si>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</si>
  <si>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</si>
  <si>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</si>
  <si>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</si>
  <si>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</si>
  <si>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</si>
  <si>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</si>
  <si>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</si>
  <si>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</si>
  <si>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</si>
  <si>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</si>
  <si>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</si>
  <si>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</si>
  <si>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</si>
  <si>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</si>
  <si>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</si>
  <si>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</si>
  <si>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</si>
  <si>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</si>
  <si>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</si>
  <si>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</si>
  <si>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</si>
  <si>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</si>
  <si>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</si>
  <si>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</si>
  <si>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</si>
  <si>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</si>
  <si>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</si>
  <si>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</si>
  <si>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</si>
  <si>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</si>
  <si>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</si>
  <si>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</si>
  <si>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</si>
  <si>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</si>
  <si>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</si>
  <si>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</si>
  <si>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</si>
  <si>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</si>
  <si>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</si>
  <si>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</si>
  <si>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</si>
  <si>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</si>
  <si>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</si>
  <si>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</si>
  <si>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</si>
  <si>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</si>
  <si>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</si>
  <si>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</si>
  <si>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</si>
  <si>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</si>
  <si>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</si>
  <si>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</si>
  <si>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</si>
  <si>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</si>
  <si>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</si>
  <si>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</si>
  <si>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</si>
  <si>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</si>
  <si>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</si>
  <si>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</si>
  <si>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</si>
  <si>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</si>
  <si>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</si>
  <si>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</si>
  <si>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</si>
  <si>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</si>
  <si>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</si>
  <si>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</si>
  <si>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</si>
  <si>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</si>
  <si>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</si>
  <si>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</si>
  <si>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</si>
  <si>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</si>
  <si>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</si>
  <si>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</si>
  <si>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</si>
  <si>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</si>
  <si>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</si>
  <si>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</si>
  <si>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</si>
  <si>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</si>
  <si>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</si>
  <si>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</si>
  <si>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</si>
  <si>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</si>
  <si>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</si>
  <si>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</si>
  <si>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</si>
  <si>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</si>
  <si>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</si>
  <si>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</si>
  <si>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</si>
  <si>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</si>
  <si>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</si>
  <si>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</si>
  <si>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</si>
  <si>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</si>
  <si>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</si>
  <si>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</si>
  <si>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</si>
  <si>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</si>
  <si>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</si>
  <si>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</si>
  <si>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</si>
  <si>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</si>
  <si>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</si>
  <si>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</si>
  <si>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</si>
  <si>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</si>
  <si>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</si>
  <si>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</si>
  <si>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</si>
  <si>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</si>
  <si>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</si>
  <si>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</si>
  <si>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</si>
  <si>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</si>
  <si>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</si>
  <si>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</si>
  <si>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</si>
  <si>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</si>
  <si>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</si>
  <si>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</si>
  <si>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</si>
  <si>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</si>
  <si>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</si>
  <si>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</si>
  <si>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</si>
  <si>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</si>
  <si>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</si>
  <si>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</si>
  <si>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</si>
  <si>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</si>
  <si>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</si>
  <si>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</si>
  <si>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</si>
  <si>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</si>
  <si>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</si>
  <si>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</si>
  <si>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</si>
  <si>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</si>
  <si>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</si>
  <si>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</si>
  <si>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</si>
  <si>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</si>
  <si>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</si>
  <si>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</si>
  <si>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</si>
  <si>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</si>
  <si>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</si>
  <si>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</si>
  <si>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</si>
  <si>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</si>
  <si>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</si>
  <si>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</si>
  <si>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</si>
  <si>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</si>
  <si>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</si>
  <si>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</si>
  <si>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</si>
  <si>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</si>
  <si>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</si>
  <si>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</si>
  <si>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</si>
  <si>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</si>
  <si>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</si>
  <si>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</si>
  <si>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</si>
  <si>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</si>
  <si>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</si>
  <si>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</si>
  <si>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</si>
  <si>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</si>
  <si>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</si>
  <si>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</si>
  <si>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</si>
  <si>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</si>
  <si>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</si>
  <si>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</si>
  <si>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</si>
  <si>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</si>
  <si>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</si>
  <si>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</si>
  <si>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</si>
  <si>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</si>
  <si>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</si>
  <si>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</si>
  <si>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</si>
  <si>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</si>
  <si>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</si>
  <si>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</si>
  <si>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</si>
  <si>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</si>
  <si>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</si>
  <si>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</si>
  <si>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</si>
  <si>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</si>
  <si>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</si>
  <si>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</si>
  <si>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</si>
  <si>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</si>
  <si>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</si>
  <si>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</si>
  <si>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</si>
  <si>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</si>
  <si>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</si>
  <si>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</si>
  <si>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</si>
  <si>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</si>
  <si>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</si>
  <si>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</si>
  <si>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</si>
  <si>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</si>
  <si>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</si>
  <si>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</si>
  <si>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</si>
  <si>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</si>
  <si>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</si>
  <si>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</si>
  <si>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</si>
  <si>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</si>
  <si>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</si>
  <si>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</si>
  <si>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</si>
  <si>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</si>
  <si>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</si>
  <si>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</si>
  <si>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</si>
  <si>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</si>
  <si>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</si>
  <si>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</si>
  <si>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</si>
  <si>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</si>
  <si>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</si>
  <si>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</si>
  <si>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</si>
  <si>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</si>
  <si>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</si>
  <si>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</si>
  <si>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</si>
  <si>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</si>
  <si>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</si>
  <si>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</si>
  <si>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</si>
  <si>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</si>
  <si>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</si>
  <si>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</si>
  <si>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</si>
  <si>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</si>
  <si>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</si>
  <si>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</si>
  <si>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</si>
  <si>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</si>
  <si>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</si>
  <si>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</si>
  <si>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</si>
  <si>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</si>
  <si>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</si>
  <si>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</si>
  <si>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</si>
  <si>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</si>
  <si>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</si>
  <si>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</si>
  <si>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</si>
  <si>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</si>
  <si>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</si>
  <si>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</si>
  <si>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</si>
  <si>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</si>
  <si>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</si>
  <si>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</si>
  <si>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</si>
  <si>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</si>
  <si>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</si>
  <si>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</si>
  <si>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</si>
  <si>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</si>
  <si>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</si>
  <si>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</si>
  <si>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</si>
  <si>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</si>
  <si>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</si>
  <si>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</si>
  <si>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</si>
  <si>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</si>
  <si>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</si>
  <si>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</si>
  <si>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</si>
  <si>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</si>
  <si>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</si>
  <si>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</si>
  <si>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</si>
  <si>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</si>
  <si>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</si>
  <si>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</si>
  <si>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</si>
  <si>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</si>
  <si>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</si>
  <si>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</si>
  <si>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</si>
  <si>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</si>
  <si>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</si>
  <si>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</si>
  <si>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</si>
  <si>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</si>
  <si>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</si>
  <si>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</si>
  <si>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</si>
  <si>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</si>
  <si>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</si>
  <si>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</si>
  <si>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</si>
  <si>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</si>
  <si>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</si>
  <si>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</si>
  <si>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</si>
  <si>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</si>
  <si>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</si>
  <si>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</si>
  <si>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</si>
  <si>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</si>
  <si>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</si>
  <si>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</si>
  <si>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</si>
  <si>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</si>
  <si>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</si>
  <si>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</si>
  <si>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</si>
  <si>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</si>
  <si>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</si>
  <si>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</si>
  <si>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</si>
  <si>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</si>
  <si>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</si>
  <si>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</si>
  <si>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</si>
  <si>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</si>
  <si>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</si>
  <si>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</si>
  <si>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</si>
  <si>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</si>
  <si>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</si>
  <si>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</si>
  <si>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</si>
  <si>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</si>
  <si>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</si>
  <si>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</si>
  <si>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</si>
  <si>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</si>
  <si>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</si>
  <si>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</si>
  <si>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</si>
  <si>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</si>
  <si>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</si>
  <si>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</si>
  <si>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</si>
  <si>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</si>
  <si>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</si>
  <si>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</si>
  <si>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</si>
  <si>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</si>
  <si>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</si>
  <si>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</si>
  <si>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</si>
  <si>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</si>
  <si>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</si>
  <si>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</si>
  <si>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</si>
  <si>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</si>
  <si>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</si>
  <si>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</si>
  <si>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</si>
  <si>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</si>
  <si>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</si>
  <si>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</si>
  <si>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</si>
  <si>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</si>
  <si>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</si>
  <si>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</si>
  <si>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</si>
  <si>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</si>
  <si>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</si>
  <si>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</si>
  <si>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</si>
  <si>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</si>
  <si>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</si>
  <si>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</si>
  <si>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</si>
  <si>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</si>
  <si>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</si>
  <si>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</si>
  <si>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</si>
  <si>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</si>
  <si>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</si>
  <si>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</si>
  <si>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</si>
  <si>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</si>
  <si>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</si>
  <si>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</si>
  <si>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</si>
  <si>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</si>
  <si>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</si>
  <si>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</si>
  <si>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</si>
  <si>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</si>
  <si>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</si>
  <si>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</si>
  <si>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</si>
  <si>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</si>
  <si>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</si>
  <si>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</si>
  <si>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</si>
  <si>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</si>
  <si>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</si>
  <si>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</si>
  <si>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</si>
  <si>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</si>
  <si>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</si>
  <si>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</si>
  <si>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</si>
  <si>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</si>
  <si>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</si>
  <si>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</si>
  <si>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</si>
  <si>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</si>
  <si>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</si>
  <si>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</si>
  <si>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</si>
  <si>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</si>
  <si>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</si>
  <si>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</si>
  <si>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</si>
  <si>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</si>
  <si>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</si>
  <si>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</si>
  <si>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</si>
  <si>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</si>
  <si>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</si>
  <si>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</si>
  <si>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</si>
  <si>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</si>
  <si>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</si>
  <si>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</si>
  <si>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</si>
  <si>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</si>
  <si>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</si>
  <si>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</si>
  <si>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</si>
  <si>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</si>
  <si>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</si>
  <si>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</si>
  <si>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</si>
  <si>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</si>
  <si>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</si>
  <si>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</si>
  <si>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</si>
  <si>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</si>
  <si>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</si>
  <si>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</si>
  <si>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</si>
  <si>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</si>
  <si>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</si>
  <si>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</si>
  <si>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</si>
  <si>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</si>
  <si>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</si>
  <si>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</si>
  <si>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</si>
  <si>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</si>
  <si>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</si>
  <si>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</si>
  <si>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</si>
  <si>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</si>
  <si>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</si>
  <si>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</si>
  <si>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</si>
  <si>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</si>
  <si>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</si>
  <si>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</si>
  <si>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</si>
  <si>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</si>
  <si>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</si>
  <si>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</si>
  <si>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</si>
  <si>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</si>
  <si>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</si>
  <si>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</si>
  <si>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</si>
  <si>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</si>
  <si>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</si>
  <si>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</si>
  <si>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</si>
  <si>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</si>
  <si>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</si>
  <si>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</si>
  <si>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</si>
  <si>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</si>
  <si>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</si>
  <si>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</si>
  <si>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</si>
  <si>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</si>
  <si>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</si>
  <si>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</si>
  <si>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</si>
  <si>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</si>
  <si>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</si>
  <si>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</si>
  <si>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</si>
  <si>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</si>
  <si>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</si>
  <si>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</si>
  <si>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</si>
  <si>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</si>
  <si>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</si>
  <si>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</si>
  <si>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</si>
  <si>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</si>
  <si>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</si>
  <si>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</si>
  <si>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</si>
  <si>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</si>
  <si>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</si>
  <si>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</si>
  <si>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</si>
  <si>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</si>
  <si>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</si>
  <si>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</si>
  <si>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</si>
  <si>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</si>
  <si>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</si>
  <si>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</si>
  <si>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</si>
  <si>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</si>
  <si>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</si>
  <si>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</si>
  <si>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</si>
  <si>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</si>
  <si>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</si>
  <si>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</si>
  <si>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</si>
  <si>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</si>
  <si>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</si>
  <si>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</si>
  <si>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</si>
  <si>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</si>
  <si>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</si>
  <si>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</si>
  <si>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</si>
  <si>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</si>
  <si>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</si>
  <si>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</si>
  <si>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</si>
  <si>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</si>
  <si>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</si>
  <si>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</si>
  <si>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</si>
  <si>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</si>
  <si>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</si>
  <si>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</si>
  <si>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</si>
  <si>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</si>
  <si>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</si>
  <si>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</si>
  <si>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</si>
  <si>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</si>
  <si>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</si>
  <si>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</si>
  <si>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</si>
  <si>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</si>
  <si>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</si>
  <si>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</si>
  <si>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</si>
  <si>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</si>
  <si>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</si>
  <si>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</si>
  <si>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</si>
  <si>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</si>
  <si>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</si>
  <si>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</si>
  <si>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</si>
  <si>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</si>
  <si>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</si>
  <si>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</si>
  <si>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</si>
  <si>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</si>
  <si>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</si>
  <si>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</si>
  <si>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</si>
  <si>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</si>
  <si>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</si>
  <si>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</si>
  <si>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</si>
  <si>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</si>
  <si>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</si>
  <si>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</si>
  <si>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</si>
  <si>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</si>
  <si>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</si>
  <si>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</si>
  <si>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</si>
  <si>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</si>
  <si>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</si>
  <si>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</si>
  <si>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</si>
  <si>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</si>
  <si>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</si>
  <si>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</si>
  <si>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</si>
  <si>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</si>
  <si>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</si>
  <si>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</si>
  <si>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</si>
  <si>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</si>
  <si>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</si>
  <si>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</si>
  <si>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</si>
  <si>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</si>
  <si>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</si>
  <si>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</si>
  <si>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</si>
  <si>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</si>
  <si>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</si>
  <si>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</si>
  <si>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</si>
  <si>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</si>
  <si>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</si>
  <si>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</si>
  <si>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</si>
  <si>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</si>
  <si>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</si>
  <si>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</si>
  <si>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</si>
  <si>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</si>
  <si>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</si>
  <si>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</si>
  <si>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</si>
  <si>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</si>
  <si>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</si>
  <si>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</si>
  <si>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</si>
  <si>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</si>
  <si>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</si>
  <si>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</si>
  <si>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</si>
  <si>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</si>
  <si>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</si>
  <si>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</si>
  <si>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</si>
  <si>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</si>
  <si>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</si>
  <si>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</si>
  <si>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</si>
  <si>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</si>
  <si>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</si>
  <si>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</si>
  <si>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</si>
  <si>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</si>
  <si>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</si>
  <si>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</si>
  <si>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</si>
  <si>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</si>
  <si>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</si>
  <si>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</si>
  <si>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</si>
  <si>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</si>
  <si>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</si>
  <si>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</si>
  <si>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</si>
  <si>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</si>
  <si>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</si>
  <si>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</si>
  <si>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</si>
  <si>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</si>
  <si>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</si>
  <si>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</si>
  <si>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</si>
  <si>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</si>
  <si>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</si>
  <si>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</si>
  <si>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</si>
  <si>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</si>
  <si>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</si>
  <si>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</si>
  <si>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</si>
  <si>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</si>
  <si>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</si>
  <si>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</si>
  <si>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</si>
  <si>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</si>
  <si>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</si>
  <si>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</si>
  <si>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</si>
  <si>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</si>
  <si>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</si>
  <si>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</si>
  <si>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</si>
  <si>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</si>
  <si>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</si>
  <si>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</si>
  <si>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</si>
  <si>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</si>
  <si>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</si>
  <si>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</si>
  <si>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</si>
  <si>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</si>
  <si>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</si>
  <si>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</si>
  <si>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</si>
  <si>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</si>
  <si>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</si>
  <si>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</si>
  <si>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</si>
  <si>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</si>
  <si>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</si>
  <si>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</si>
  <si>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</si>
  <si>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</si>
  <si>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</si>
  <si>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</si>
  <si>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</si>
  <si>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</si>
  <si>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</si>
  <si>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</si>
  <si>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</si>
  <si>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</si>
  <si>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</si>
  <si>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</si>
  <si>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</si>
  <si>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</si>
  <si>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</si>
  <si>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</si>
  <si>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</si>
  <si>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</si>
  <si>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</si>
  <si>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</si>
  <si>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</si>
  <si>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</si>
  <si>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</si>
  <si>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</si>
  <si>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</si>
  <si>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</si>
  <si>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</si>
  <si>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</si>
  <si>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</si>
  <si>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</si>
  <si>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</si>
  <si>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</si>
  <si>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</si>
  <si>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</si>
  <si>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</si>
  <si>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</si>
  <si>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</si>
  <si>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</si>
  <si>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</si>
  <si>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</si>
  <si>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</si>
  <si>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</si>
  <si>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</si>
  <si>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</si>
  <si>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</si>
  <si>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</si>
  <si>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</si>
  <si>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</si>
  <si>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</si>
  <si>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</si>
  <si>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</si>
  <si>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</si>
  <si>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</si>
  <si>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</si>
  <si>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</si>
  <si>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</si>
  <si>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</si>
  <si>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</si>
  <si>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</si>
  <si>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</si>
  <si>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</si>
  <si>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</si>
  <si>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</si>
  <si>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</si>
  <si>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</si>
  <si>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</si>
  <si>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</si>
  <si>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</si>
  <si>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</si>
  <si>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</si>
  <si>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</si>
  <si>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</si>
  <si>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</si>
  <si>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</si>
  <si>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</si>
  <si>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</si>
  <si>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</si>
  <si>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</si>
  <si>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</si>
  <si>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</si>
  <si>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</si>
  <si>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</si>
  <si>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</si>
  <si>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</si>
  <si>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</si>
  <si>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</si>
  <si>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</si>
  <si>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</si>
  <si>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</si>
  <si>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</si>
  <si>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</si>
  <si>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</si>
  <si>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</si>
  <si>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</si>
  <si>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</si>
  <si>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</si>
  <si>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</si>
  <si>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</si>
  <si>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</si>
  <si>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</si>
  <si>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</si>
  <si>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</si>
  <si>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</si>
  <si>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</si>
  <si>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</si>
  <si>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</si>
  <si>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</si>
  <si>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</si>
  <si>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</si>
  <si>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</si>
  <si>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</si>
  <si>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</si>
  <si>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</si>
  <si>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</si>
  <si>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</si>
  <si>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</si>
  <si>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</si>
  <si>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</si>
  <si>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</si>
  <si>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</si>
  <si>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</si>
  <si>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</si>
  <si>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</si>
  <si>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</si>
  <si>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</si>
  <si>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</si>
  <si>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</si>
  <si>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</si>
  <si>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</si>
  <si>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</si>
  <si>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</si>
  <si>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</si>
  <si>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</si>
  <si>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</si>
  <si>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</si>
  <si>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</si>
  <si>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</si>
  <si>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</si>
  <si>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</si>
  <si>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</si>
  <si>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</si>
  <si>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</si>
  <si>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</si>
  <si>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</si>
  <si>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</si>
  <si>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</si>
  <si>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</si>
  <si>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</si>
  <si>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</si>
  <si>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</si>
  <si>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</si>
  <si>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</si>
  <si>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</si>
  <si>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</si>
  <si>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</si>
  <si>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</si>
  <si>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</si>
  <si>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</si>
  <si>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</si>
  <si>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</si>
  <si>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</si>
  <si>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</si>
  <si>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</si>
  <si>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</si>
  <si>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</si>
  <si>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</si>
  <si>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</si>
  <si>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</si>
  <si>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</si>
  <si>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</si>
  <si>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</si>
  <si>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</si>
  <si>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</si>
  <si>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</si>
  <si>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</si>
  <si>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</si>
  <si>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</si>
  <si>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</si>
  <si>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</si>
  <si>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</si>
  <si>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</si>
  <si>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</si>
  <si>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</si>
  <si>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</si>
  <si>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</si>
  <si>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</si>
  <si>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</si>
  <si>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</si>
  <si>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</si>
  <si>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</si>
  <si>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</si>
  <si>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</si>
  <si>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</si>
  <si>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</si>
  <si>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</si>
  <si>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</si>
  <si>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</si>
  <si>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</si>
  <si>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</si>
  <si>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</si>
  <si>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</si>
  <si>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</si>
  <si>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</si>
  <si>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</si>
  <si>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</si>
  <si>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</si>
  <si>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</si>
  <si>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</si>
  <si>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</si>
  <si>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</si>
  <si>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</si>
  <si>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</si>
  <si>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</si>
  <si>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</si>
  <si>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</si>
  <si>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</si>
  <si>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</si>
  <si>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</si>
  <si>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</si>
  <si>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</si>
  <si>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</si>
  <si>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</si>
  <si>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</si>
  <si>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</si>
  <si>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</si>
  <si>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</si>
  <si>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</si>
  <si>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</si>
  <si>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</si>
  <si>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</si>
  <si>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</si>
  <si>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</si>
  <si>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</si>
  <si>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</si>
  <si>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</si>
  <si>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</si>
  <si>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</si>
  <si>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</si>
  <si>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</si>
  <si>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</si>
  <si>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</si>
  <si>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</si>
  <si>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</si>
  <si>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</si>
  <si>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</si>
  <si>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</si>
  <si>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</si>
  <si>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</si>
  <si>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</si>
  <si>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</si>
  <si>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</si>
  <si>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</si>
  <si>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</si>
  <si>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</si>
  <si>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</si>
  <si>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</si>
  <si>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</si>
  <si>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</si>
  <si>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</si>
  <si>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</si>
  <si>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</si>
  <si>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</si>
  <si>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</si>
  <si>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</si>
  <si>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</si>
  <si>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</si>
  <si>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</si>
  <si>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</si>
  <si>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</si>
  <si>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</si>
  <si>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</si>
  <si>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</si>
  <si>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</si>
  <si>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</si>
  <si>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</si>
  <si>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</si>
  <si>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</si>
  <si>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</si>
  <si>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</si>
  <si>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</si>
  <si>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</si>
  <si>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</si>
  <si>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</si>
  <si>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</si>
  <si>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</si>
  <si>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</si>
  <si>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</si>
  <si>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</si>
  <si>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</si>
  <si>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</si>
  <si>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</si>
  <si>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</si>
  <si>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</si>
  <si>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</si>
  <si>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</si>
  <si>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</si>
  <si>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</si>
  <si>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</si>
  <si>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</si>
  <si>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</si>
  <si>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</si>
  <si>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</si>
  <si>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</si>
  <si>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</si>
  <si>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</si>
  <si>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</si>
  <si>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</si>
  <si>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</si>
  <si>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</si>
  <si>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</si>
  <si>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</si>
  <si>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</si>
  <si>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</si>
  <si>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</si>
  <si>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</si>
  <si>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</si>
  <si>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</si>
  <si>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</si>
  <si>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</si>
  <si>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</si>
  <si>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</si>
  <si>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</si>
  <si>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</si>
  <si>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</si>
  <si>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</si>
  <si>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</si>
  <si>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</si>
  <si>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</si>
  <si>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</si>
  <si>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</si>
  <si>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</si>
  <si>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</si>
  <si>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</si>
  <si>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</si>
  <si>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</si>
  <si>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</si>
  <si>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</si>
  <si>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</si>
  <si>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</si>
  <si>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</si>
  <si>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</si>
  <si>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</si>
  <si>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</si>
  <si>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</si>
  <si>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</si>
  <si>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</si>
  <si>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</si>
  <si>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</si>
  <si>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</si>
  <si>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</si>
  <si>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</si>
  <si>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</si>
  <si>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</si>
  <si>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</si>
  <si>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</si>
  <si>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</si>
  <si>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</si>
  <si>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</si>
  <si>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</si>
  <si>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</si>
  <si>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</si>
  <si>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</si>
  <si>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</si>
  <si>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</si>
  <si>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</si>
  <si>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</si>
  <si>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</si>
  <si>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</si>
  <si>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</si>
  <si>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</si>
  <si>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</si>
  <si>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</si>
  <si>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</si>
  <si>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</si>
  <si>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</si>
  <si>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</si>
  <si>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</si>
  <si>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</si>
  <si>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</si>
  <si>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</si>
  <si>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</si>
  <si>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</si>
  <si>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</si>
  <si>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</si>
  <si>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</si>
  <si>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</si>
  <si>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</si>
  <si>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</si>
  <si>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</si>
  <si>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</si>
  <si>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</si>
  <si>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</si>
  <si>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</si>
  <si>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</si>
  <si>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</si>
  <si>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</si>
  <si>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</si>
  <si>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</si>
  <si>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</si>
  <si>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</si>
  <si>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</si>
  <si>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</si>
  <si>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</si>
  <si>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</si>
  <si>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</si>
  <si>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</si>
  <si>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</si>
  <si>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</si>
  <si>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</si>
  <si>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</si>
  <si>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</si>
  <si>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</si>
  <si>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</si>
  <si>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</si>
  <si>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</si>
  <si>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</si>
  <si>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</si>
  <si>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</si>
  <si>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</si>
  <si>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</si>
  <si>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</si>
  <si>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</si>
  <si>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</si>
  <si>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</si>
  <si>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</si>
  <si>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</si>
  <si>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</si>
  <si>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</si>
  <si>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</si>
  <si>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</si>
  <si>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</si>
  <si>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</si>
  <si>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</si>
  <si>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</si>
  <si>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</si>
  <si>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</si>
  <si>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</si>
  <si>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</si>
  <si>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</si>
  <si>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</si>
  <si>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</si>
  <si>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</si>
  <si>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</si>
  <si>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</si>
  <si>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</si>
  <si>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</si>
  <si>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</si>
  <si>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</si>
  <si>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</si>
  <si>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</si>
  <si>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</si>
  <si>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</si>
  <si>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</si>
  <si>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</si>
  <si>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</si>
  <si>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</si>
  <si>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</si>
  <si>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</si>
  <si>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</si>
  <si>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</si>
  <si>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</si>
  <si>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</si>
  <si>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</si>
  <si>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</si>
  <si>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</si>
  <si>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</si>
  <si>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</si>
  <si>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</si>
  <si>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</si>
  <si>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</si>
  <si>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</si>
  <si>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</si>
  <si>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</si>
  <si>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</si>
  <si>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</si>
  <si>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</si>
  <si>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</si>
  <si>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</si>
  <si>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</si>
  <si>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</si>
  <si>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</si>
  <si>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</si>
  <si>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</si>
  <si>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</si>
  <si>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</si>
  <si>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</si>
  <si>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</si>
  <si>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</si>
  <si>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</si>
  <si>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</si>
  <si>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</si>
  <si>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</si>
  <si>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</si>
  <si>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</si>
  <si>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</si>
  <si>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</si>
  <si>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</si>
  <si>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</si>
  <si>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</si>
  <si>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</si>
  <si>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</si>
  <si>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</si>
  <si>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</si>
  <si>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</si>
  <si>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</si>
  <si>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</si>
  <si>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</si>
  <si>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</si>
  <si>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</si>
  <si>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</si>
  <si>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</si>
  <si>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</si>
  <si>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</si>
  <si>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</si>
  <si>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</si>
  <si>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</si>
  <si>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</si>
  <si>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</si>
  <si>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</si>
  <si>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</si>
  <si>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</si>
  <si>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</si>
  <si>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</si>
  <si>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</si>
  <si>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</si>
  <si>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</si>
  <si>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</si>
  <si>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</si>
  <si>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</si>
  <si>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</si>
  <si>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</si>
  <si>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</si>
  <si>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</si>
  <si>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</si>
  <si>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</si>
  <si>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</si>
  <si>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</si>
  <si>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</si>
  <si>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</si>
  <si>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</si>
  <si>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</si>
  <si>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</si>
  <si>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</si>
  <si>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</si>
  <si>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</si>
  <si>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</si>
  <si>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</si>
  <si>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</si>
  <si>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</si>
  <si>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</si>
  <si>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</si>
  <si>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</si>
  <si>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</si>
  <si>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</si>
  <si>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</si>
  <si>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</si>
  <si>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</si>
  <si>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</si>
  <si>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</si>
  <si>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</si>
  <si>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</si>
  <si>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</si>
  <si>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</si>
  <si>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</si>
  <si>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</si>
  <si>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</si>
  <si>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</si>
  <si>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</si>
  <si>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</si>
  <si>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</si>
  <si>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</si>
  <si>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</si>
  <si>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</si>
  <si>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</si>
  <si>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</si>
  <si>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</si>
  <si>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</si>
  <si>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</si>
  <si>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</si>
  <si>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</si>
  <si>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</si>
  <si>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</si>
  <si>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</si>
  <si>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</si>
  <si>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</si>
  <si>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</si>
  <si>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</si>
  <si>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</si>
  <si>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</si>
  <si>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</si>
  <si>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</si>
  <si>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</si>
  <si>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</si>
  <si>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</si>
  <si>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</si>
  <si>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</si>
  <si>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</si>
  <si>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</si>
  <si>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</si>
  <si>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</si>
  <si>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</si>
  <si>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</si>
  <si>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</si>
  <si>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</si>
  <si>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</si>
  <si>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</si>
  <si>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</si>
  <si>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</si>
  <si>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</si>
  <si>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</si>
  <si>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</si>
  <si>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</si>
  <si>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</si>
  <si>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</si>
  <si>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</si>
  <si>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</si>
  <si>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</si>
  <si>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</si>
  <si>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</si>
  <si>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</si>
  <si>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</si>
  <si>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</si>
  <si>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</si>
  <si>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</si>
  <si>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</si>
  <si>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</si>
  <si>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</si>
  <si>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</si>
  <si>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</si>
  <si>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</si>
  <si>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</si>
  <si>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</si>
  <si>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</si>
  <si>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</si>
  <si>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</si>
  <si>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</si>
  <si>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</si>
  <si>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</si>
  <si>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</si>
  <si>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</si>
  <si>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</si>
  <si>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</si>
  <si>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</si>
  <si>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</si>
  <si>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</si>
  <si>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</si>
  <si>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</si>
  <si>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</si>
  <si>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</si>
  <si>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</si>
  <si>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</si>
  <si>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</si>
  <si>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</si>
  <si>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</si>
  <si>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</si>
  <si>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</si>
  <si>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</si>
  <si>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</si>
  <si>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</si>
  <si>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</si>
  <si>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</si>
  <si>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</si>
  <si>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</si>
  <si>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</si>
  <si>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</si>
  <si>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</si>
  <si>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</si>
  <si>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</si>
  <si>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</si>
  <si>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</si>
  <si>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</si>
  <si>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</si>
  <si>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</si>
  <si>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</si>
  <si>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</si>
  <si>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</si>
  <si>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</si>
  <si>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</si>
  <si>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</si>
  <si>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</si>
  <si>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</si>
  <si>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</si>
  <si>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</si>
  <si>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</si>
  <si>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</si>
  <si>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</si>
  <si>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</si>
  <si>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</si>
  <si>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</si>
  <si>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</si>
  <si>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</si>
  <si>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</si>
  <si>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</si>
  <si>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</si>
  <si>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</si>
  <si>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</si>
  <si>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</si>
  <si>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</si>
  <si>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</si>
  <si>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</si>
  <si>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</si>
  <si>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</si>
  <si>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</si>
  <si>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</si>
  <si>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</si>
  <si>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</si>
  <si>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</si>
  <si>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</si>
  <si>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</si>
  <si>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</si>
  <si>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</si>
  <si>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</si>
  <si>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</si>
  <si>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</si>
  <si>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</si>
  <si>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</si>
  <si>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</si>
  <si>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</si>
  <si>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</si>
  <si>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</si>
  <si>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</si>
  <si>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</si>
  <si>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</si>
  <si>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</si>
  <si>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</si>
  <si>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</si>
  <si>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</si>
  <si>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</si>
  <si>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</si>
  <si>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</si>
  <si>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</si>
  <si>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</si>
  <si>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</si>
  <si>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</si>
  <si>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</si>
  <si>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</si>
  <si>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</si>
  <si>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</si>
  <si>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</si>
  <si>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</si>
  <si>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</si>
  <si>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</si>
  <si>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</si>
  <si>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</si>
  <si>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</si>
  <si>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</si>
  <si>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</si>
  <si>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</si>
  <si>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</si>
  <si>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</si>
  <si>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</si>
  <si>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</si>
  <si>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</si>
  <si>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</si>
  <si>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</si>
  <si>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</si>
  <si>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</si>
  <si>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</si>
  <si>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</si>
  <si>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</si>
  <si>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</si>
  <si>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</si>
  <si>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</si>
  <si>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</si>
  <si>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</si>
  <si>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</si>
  <si>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</si>
  <si>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</si>
  <si>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</si>
  <si>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</si>
  <si>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</si>
  <si>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</si>
  <si>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</si>
  <si>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</si>
  <si>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</si>
  <si>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</si>
  <si>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</si>
  <si>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</si>
  <si>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</si>
  <si>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</si>
  <si>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</si>
  <si>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</si>
  <si>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</si>
  <si>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</si>
  <si>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</si>
  <si>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</si>
  <si>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</si>
  <si>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</si>
  <si>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</si>
  <si>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</si>
  <si>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</si>
  <si>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</si>
  <si>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</si>
  <si>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</si>
  <si>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</si>
  <si>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</si>
  <si>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</si>
  <si>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</si>
  <si>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</si>
  <si>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</si>
  <si>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</si>
  <si>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</si>
  <si>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</si>
  <si>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</si>
  <si>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</si>
  <si>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</si>
  <si>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</si>
  <si>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</si>
  <si>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</si>
  <si>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</si>
  <si>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</si>
  <si>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</si>
  <si>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</si>
  <si>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</si>
  <si>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</si>
  <si>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</si>
  <si>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</si>
  <si>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</si>
  <si>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</si>
  <si>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</si>
  <si>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</si>
  <si>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</si>
  <si>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</si>
  <si>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</si>
  <si>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</si>
  <si>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</si>
  <si>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</si>
  <si>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</si>
  <si>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</si>
  <si>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</si>
  <si>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</si>
  <si>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</si>
  <si>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</si>
  <si>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</si>
  <si>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</si>
  <si>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</si>
  <si>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</si>
  <si>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</si>
  <si>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</si>
  <si>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</si>
  <si>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</si>
  <si>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</si>
  <si>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</si>
  <si>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</si>
  <si>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</si>
  <si>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</si>
  <si>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</si>
  <si>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</si>
  <si>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</si>
  <si>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</si>
  <si>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</si>
  <si>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</si>
  <si>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</si>
  <si>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</si>
  <si>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</si>
  <si>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</si>
  <si>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</si>
  <si>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</si>
  <si>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</si>
  <si>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</si>
  <si>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</si>
  <si>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</si>
  <si>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</si>
  <si>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</si>
  <si>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</si>
  <si>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</si>
  <si>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</si>
  <si>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</si>
  <si>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</si>
  <si>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</si>
  <si>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</si>
  <si>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</si>
  <si>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</si>
  <si>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</si>
  <si>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</si>
  <si>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</si>
  <si>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</si>
  <si>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</si>
  <si>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</si>
  <si>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</si>
  <si>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</si>
  <si>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</si>
  <si>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</si>
  <si>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</si>
  <si>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</si>
  <si>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</si>
  <si>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</si>
  <si>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</si>
  <si>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</si>
  <si>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</si>
  <si>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</si>
  <si>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</si>
  <si>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</si>
  <si>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</si>
  <si>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</si>
  <si>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</si>
  <si>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</si>
  <si>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</si>
  <si>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</si>
  <si>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</si>
  <si>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</si>
  <si>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</si>
  <si>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</si>
  <si>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</si>
  <si>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</si>
  <si>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</si>
  <si>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</si>
  <si>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</si>
  <si>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</si>
  <si>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</si>
  <si>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</si>
  <si>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</si>
  <si>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</si>
  <si>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</si>
  <si>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</si>
  <si>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</si>
  <si>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</si>
  <si>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</si>
  <si>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</si>
  <si>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</si>
  <si>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</si>
  <si>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</si>
  <si>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</si>
  <si>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</si>
  <si>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</si>
  <si>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</si>
  <si>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</si>
  <si>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</si>
  <si>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</si>
  <si>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</si>
  <si>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</si>
  <si>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</si>
  <si>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</si>
  <si>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</si>
  <si>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</si>
  <si>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</si>
  <si>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</si>
  <si>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</si>
  <si>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</si>
  <si>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</si>
  <si>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</si>
  <si>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</si>
  <si>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</si>
  <si>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</si>
  <si>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</si>
  <si>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</si>
  <si>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</si>
  <si>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</si>
  <si>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</si>
  <si>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</si>
  <si>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</si>
  <si>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</si>
  <si>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</si>
  <si>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</si>
  <si>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</si>
  <si>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</si>
  <si>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</si>
  <si>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</si>
  <si>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</si>
  <si>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</si>
  <si>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</si>
  <si>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</si>
  <si>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</si>
  <si>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</si>
  <si>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</si>
  <si>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</si>
  <si>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</si>
  <si>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</si>
  <si>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</si>
  <si>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</si>
  <si>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</si>
  <si>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</si>
  <si>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</si>
  <si>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</si>
  <si>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</si>
  <si>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</si>
  <si>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</si>
  <si>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</si>
  <si>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</si>
  <si>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</si>
  <si>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</si>
  <si>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</si>
  <si>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</si>
  <si>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</si>
  <si>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</si>
  <si>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</si>
  <si>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</si>
  <si>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</si>
  <si>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</si>
  <si>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</si>
  <si>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</si>
  <si>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</si>
  <si>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</si>
  <si>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</si>
  <si>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</si>
  <si>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</si>
  <si>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</si>
  <si>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</si>
  <si>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</si>
  <si>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</si>
  <si>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</si>
  <si>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</si>
  <si>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</si>
  <si>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</si>
  <si>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</si>
  <si>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</si>
  <si>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</si>
  <si>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</si>
  <si>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</si>
  <si>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</si>
  <si>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</si>
  <si>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</si>
  <si>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</si>
  <si>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</si>
  <si>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</si>
  <si>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</si>
  <si>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</si>
  <si>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</si>
  <si>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</si>
  <si>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</si>
  <si>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</si>
  <si>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</si>
  <si>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</si>
  <si>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</si>
  <si>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</si>
  <si>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</si>
  <si>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</si>
  <si>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</si>
  <si>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</si>
  <si>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</si>
  <si>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</si>
  <si>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</si>
  <si>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</si>
  <si>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</si>
  <si>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</si>
  <si>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</si>
  <si>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</si>
  <si>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</si>
  <si>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</si>
  <si>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</si>
  <si>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</si>
  <si>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</si>
  <si>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</si>
  <si>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</si>
  <si>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</si>
  <si>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</si>
  <si>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</si>
  <si>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</si>
  <si>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</si>
  <si>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</si>
  <si>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</si>
  <si>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</si>
  <si>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</si>
  <si>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</si>
  <si>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</si>
  <si>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</si>
  <si>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</si>
  <si>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</si>
  <si>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</si>
  <si>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</si>
  <si>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</si>
  <si>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</si>
  <si>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</si>
  <si>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</si>
  <si>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</si>
  <si>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</si>
  <si>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</si>
  <si>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</si>
  <si>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</si>
  <si>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</si>
  <si>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</si>
  <si>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</si>
  <si>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</si>
  <si>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</si>
  <si>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</si>
  <si>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</si>
  <si>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</si>
  <si>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</si>
  <si>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</si>
  <si>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</si>
  <si>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</si>
  <si>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</si>
  <si>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</si>
  <si>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</si>
  <si>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</si>
  <si>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</si>
  <si>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</si>
  <si>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</si>
  <si>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</si>
  <si>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</si>
  <si>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</si>
  <si>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</si>
  <si>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</si>
  <si>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</si>
  <si>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</si>
  <si>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</si>
  <si>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</si>
  <si>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</si>
  <si>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</si>
  <si>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</si>
  <si>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</si>
  <si>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</si>
  <si>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</si>
  <si>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</si>
  <si>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</si>
  <si>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</si>
  <si>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</si>
  <si>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</si>
  <si>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</si>
  <si>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</si>
  <si>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</si>
  <si>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</si>
  <si>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</si>
  <si>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</si>
  <si>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</si>
  <si>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</si>
  <si>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</si>
  <si>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</si>
  <si>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</si>
  <si>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</si>
  <si>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</si>
  <si>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</si>
  <si>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</si>
  <si>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</si>
  <si>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</si>
  <si>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</si>
  <si>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</si>
  <si>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</si>
  <si>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</si>
  <si>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</si>
  <si>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</si>
  <si>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</si>
  <si>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</si>
  <si>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</si>
  <si>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</si>
  <si>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</si>
  <si>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</si>
  <si>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</si>
  <si>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</si>
  <si>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</si>
  <si>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</si>
  <si>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</si>
  <si>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</si>
  <si>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</si>
  <si>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</si>
  <si>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</si>
  <si>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</si>
  <si>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</si>
  <si>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</si>
  <si>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</si>
  <si>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</si>
  <si>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</si>
  <si>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</si>
  <si>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</si>
  <si>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</si>
  <si>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</si>
  <si>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</si>
  <si>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</si>
  <si>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</si>
  <si>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</si>
  <si>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</si>
  <si>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</si>
  <si>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</si>
  <si>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</si>
  <si>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</si>
  <si>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</si>
  <si>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</si>
  <si>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</si>
  <si>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</si>
  <si>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</si>
  <si>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</si>
  <si>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</si>
  <si>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</si>
  <si>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</si>
  <si>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</si>
  <si>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</si>
  <si>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</si>
  <si>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</si>
  <si>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</si>
  <si>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</si>
  <si>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</si>
  <si>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</si>
  <si>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</si>
  <si>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</si>
  <si>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</si>
  <si>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</si>
  <si>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</si>
  <si>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</si>
  <si>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</si>
  <si>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</si>
  <si>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</si>
  <si>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</si>
  <si>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</si>
  <si>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</si>
  <si>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</si>
  <si>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</si>
  <si>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</si>
  <si>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</si>
  <si>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</si>
  <si>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</si>
  <si>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</si>
  <si>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</si>
  <si>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</si>
  <si>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</si>
  <si>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</si>
  <si>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</si>
  <si>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</si>
  <si>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</si>
  <si>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</si>
  <si>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</si>
  <si>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</si>
  <si>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</si>
  <si>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</si>
  <si>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</si>
  <si>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</si>
  <si>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</si>
  <si>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</si>
  <si>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</si>
  <si>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</si>
  <si>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</si>
  <si>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</si>
  <si>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</si>
  <si>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</si>
  <si>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</si>
  <si>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</si>
  <si>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</si>
  <si>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</si>
  <si>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</si>
  <si>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</si>
  <si>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</si>
  <si>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</si>
  <si>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</si>
  <si>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</si>
  <si>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</si>
  <si>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</si>
  <si>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</si>
  <si>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</si>
  <si>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</si>
  <si>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</si>
  <si>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</si>
  <si>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</si>
  <si>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</si>
  <si>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</si>
  <si>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</si>
  <si>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</si>
  <si>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</si>
  <si>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</si>
  <si>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</si>
  <si>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</si>
  <si>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</si>
  <si>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</si>
  <si>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</si>
  <si>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</si>
  <si>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</si>
  <si>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</si>
  <si>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</si>
  <si>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</si>
  <si>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</si>
  <si>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</si>
  <si>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</si>
  <si>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</si>
  <si>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</si>
  <si>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</si>
  <si>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</si>
  <si>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</si>
  <si>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</si>
  <si>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</si>
  <si>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</si>
  <si>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</si>
  <si>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</si>
  <si>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</si>
  <si>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</si>
  <si>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</si>
  <si>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</si>
  <si>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</si>
  <si>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</si>
  <si>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</si>
  <si>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</si>
  <si>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</si>
  <si>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</si>
  <si>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</si>
  <si>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</si>
  <si>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</si>
  <si>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</si>
  <si>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</si>
  <si>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</si>
  <si>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</si>
  <si>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</si>
  <si>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</si>
  <si>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</si>
  <si>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</si>
  <si>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</si>
  <si>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</si>
  <si>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</si>
  <si>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</si>
  <si>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</si>
  <si>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</si>
  <si>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</si>
  <si>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</si>
  <si>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</si>
  <si>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</si>
  <si>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</si>
  <si>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</si>
  <si>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</si>
  <si>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</si>
  <si>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</si>
  <si>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</si>
  <si>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</si>
  <si>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</si>
  <si>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</si>
  <si>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</si>
  <si>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</si>
  <si>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</si>
  <si>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</si>
  <si>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</si>
  <si>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</si>
  <si>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</si>
  <si>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</si>
  <si>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</si>
  <si>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</si>
  <si>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</si>
  <si>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</si>
  <si>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</si>
  <si>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</si>
  <si>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</si>
  <si>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</si>
  <si>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</si>
  <si>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</si>
  <si>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</si>
  <si>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</si>
  <si>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</si>
  <si>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</si>
  <si>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</si>
  <si>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</si>
  <si>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</si>
  <si>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</si>
  <si>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</si>
  <si>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</si>
  <si>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</si>
  <si>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</si>
  <si>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</si>
  <si>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</si>
  <si>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</si>
  <si>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</si>
  <si>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</si>
  <si>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</si>
  <si>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</si>
  <si>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</si>
  <si>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</si>
  <si>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</si>
  <si>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</si>
  <si>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</si>
  <si>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</si>
  <si>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</si>
  <si>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</si>
  <si>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</si>
  <si>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</si>
  <si>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</si>
  <si>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</si>
  <si>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</si>
  <si>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</si>
  <si>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</si>
  <si>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</si>
  <si>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</si>
  <si>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</si>
  <si>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</si>
  <si>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</si>
  <si>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</si>
  <si>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</si>
  <si>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</si>
  <si>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</si>
  <si>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</si>
  <si>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</si>
  <si>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</si>
  <si>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</si>
  <si>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</si>
  <si>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</si>
  <si>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</si>
  <si>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</si>
  <si>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</si>
  <si>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</si>
  <si>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</si>
  <si>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</si>
  <si>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</si>
  <si>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</si>
  <si>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</si>
  <si>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</si>
  <si>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</si>
  <si>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</si>
  <si>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</si>
  <si>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</si>
  <si>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</si>
  <si>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</si>
  <si>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</si>
  <si>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</si>
  <si>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</si>
  <si>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</si>
  <si>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</si>
  <si>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</si>
  <si>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</si>
  <si>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</si>
  <si>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</si>
  <si>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</si>
  <si>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</si>
  <si>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</si>
  <si>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</si>
  <si>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</si>
  <si>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</si>
  <si>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</si>
  <si>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</si>
  <si>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</si>
  <si>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</si>
  <si>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</si>
  <si>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</si>
  <si>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</si>
  <si>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</si>
  <si>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</si>
  <si>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</si>
  <si>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</si>
  <si>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</si>
  <si>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</si>
  <si>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</si>
  <si>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</si>
  <si>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</si>
  <si>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</si>
  <si>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</si>
  <si>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</si>
  <si>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</si>
  <si>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</si>
  <si>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</si>
  <si>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</si>
  <si>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</si>
  <si>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</si>
  <si>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</si>
  <si>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</si>
  <si>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</si>
  <si>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</si>
  <si>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</si>
  <si>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</si>
  <si>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</si>
  <si>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</si>
  <si>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</si>
  <si>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</si>
  <si>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</si>
  <si>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</si>
  <si>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</si>
  <si>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</si>
  <si>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</si>
  <si>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</si>
  <si>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</si>
  <si>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</si>
  <si>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</si>
  <si>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</si>
  <si>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</si>
  <si>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</si>
  <si>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</si>
  <si>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</si>
  <si>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</si>
  <si>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</si>
  <si>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</si>
  <si>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</si>
  <si>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</si>
  <si>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</si>
  <si>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</si>
  <si>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</si>
  <si>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</si>
  <si>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</si>
  <si>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</si>
  <si>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</si>
  <si>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</si>
  <si>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</si>
  <si>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</si>
  <si>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</si>
  <si>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</si>
  <si>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</si>
  <si>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</si>
  <si>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</si>
  <si>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</si>
  <si>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</si>
  <si>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</si>
  <si>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</si>
  <si>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</si>
  <si>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</si>
  <si>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</si>
  <si>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</si>
  <si>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</si>
  <si>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</si>
  <si>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</si>
  <si>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</si>
  <si>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</si>
  <si>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</si>
  <si>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</si>
  <si>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</si>
  <si>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</si>
  <si>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</si>
  <si>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</si>
  <si>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</si>
  <si>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</si>
  <si>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</si>
  <si>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</si>
  <si>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</si>
  <si>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</si>
  <si>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</si>
  <si>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</si>
  <si>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</si>
  <si>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</si>
  <si>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</si>
  <si>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</si>
  <si>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</si>
  <si>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</si>
  <si>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</si>
  <si>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</si>
  <si>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</si>
  <si>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</si>
  <si>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</si>
  <si>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</si>
  <si>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</si>
  <si>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</si>
  <si>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</si>
  <si>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</si>
  <si>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</si>
  <si>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</si>
  <si>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</si>
  <si>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</si>
  <si>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</si>
  <si>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</si>
  <si>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</si>
  <si>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</si>
  <si>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</si>
  <si>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</si>
  <si>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</si>
  <si>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</si>
  <si>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</si>
  <si>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</si>
  <si>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</si>
  <si>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</si>
  <si>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</si>
  <si>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</si>
  <si>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</si>
  <si>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</si>
  <si>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</si>
  <si>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</si>
  <si>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</si>
  <si>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</si>
  <si>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</si>
  <si>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</si>
  <si>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</si>
  <si>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</si>
  <si>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</si>
  <si>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</si>
  <si>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</si>
  <si>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</si>
  <si>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</si>
  <si>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</si>
  <si>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</si>
  <si>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</si>
  <si>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</si>
  <si>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</si>
  <si>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</si>
  <si>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</si>
  <si>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</si>
  <si>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</si>
  <si>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</si>
  <si>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</si>
  <si>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</si>
  <si>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</si>
  <si>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</si>
  <si>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</si>
  <si>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</si>
  <si>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</si>
  <si>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</si>
  <si>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</si>
  <si>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</si>
  <si>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</si>
  <si>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</si>
  <si>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</si>
  <si>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</si>
  <si>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</si>
  <si>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</si>
  <si>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</si>
  <si>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</si>
  <si>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</si>
  <si>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</si>
  <si>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</si>
  <si>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</si>
  <si>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</si>
  <si>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</si>
  <si>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</si>
  <si>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</si>
  <si>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</si>
  <si>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</si>
  <si>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</si>
  <si>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</si>
  <si>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</si>
  <si>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</si>
  <si>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</si>
  <si>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</si>
  <si>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</si>
  <si>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</si>
  <si>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</si>
  <si>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</si>
  <si>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</si>
  <si>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</si>
  <si>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</si>
  <si>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</si>
  <si>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</si>
  <si>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</si>
  <si>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</si>
  <si>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</si>
  <si>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</si>
  <si>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</si>
  <si>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</si>
  <si>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</si>
  <si>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</si>
  <si>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</si>
  <si>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</si>
  <si>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</si>
  <si>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</si>
  <si>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</si>
  <si>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</si>
  <si>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</si>
  <si>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</si>
  <si>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</si>
  <si>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</si>
  <si>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</si>
  <si>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</si>
  <si>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</si>
  <si>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</si>
  <si>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</si>
  <si>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</si>
  <si>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</si>
  <si>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</si>
  <si>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</si>
  <si>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</si>
  <si>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</si>
  <si>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</si>
  <si>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</si>
  <si>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</si>
  <si>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</si>
  <si>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</si>
  <si>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</si>
  <si>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</si>
  <si>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</si>
  <si>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</si>
  <si>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</si>
  <si>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</si>
  <si>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</si>
  <si>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</si>
  <si>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</si>
  <si>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</si>
  <si>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</si>
  <si>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</si>
  <si>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</si>
  <si>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</si>
  <si>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</si>
  <si>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</si>
  <si>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</si>
  <si>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</si>
  <si>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</si>
  <si>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</si>
  <si>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</si>
  <si>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</si>
  <si>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</si>
  <si>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</si>
  <si>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</si>
  <si>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</si>
  <si>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</si>
  <si>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</si>
  <si>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</si>
  <si>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</si>
  <si>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</si>
  <si>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</si>
  <si>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</si>
  <si>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</si>
  <si>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</si>
  <si>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</si>
  <si>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</si>
  <si>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</si>
  <si>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</si>
  <si>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</si>
  <si>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</si>
  <si>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</si>
  <si>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</si>
  <si>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</si>
  <si>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</si>
  <si>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</si>
  <si>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</si>
  <si>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</si>
  <si>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</si>
  <si>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</si>
  <si>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</si>
  <si>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</si>
  <si>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</si>
  <si>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</si>
  <si>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</si>
  <si>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</si>
  <si>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</si>
  <si>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</si>
  <si>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</si>
  <si>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</si>
  <si>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</si>
  <si>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</si>
  <si>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</si>
  <si>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</si>
  <si>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</si>
  <si>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</si>
  <si>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</si>
  <si>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</si>
  <si>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</si>
  <si>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</si>
  <si>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</si>
  <si>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</si>
  <si>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</si>
  <si>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</si>
  <si>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</si>
  <si>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</si>
  <si>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</si>
  <si>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</si>
  <si>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</si>
  <si>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</si>
  <si>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</si>
  <si>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</si>
  <si>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</si>
  <si>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</si>
  <si>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</si>
  <si>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</si>
  <si>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</si>
  <si>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</si>
  <si>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</si>
  <si>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</si>
  <si>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</si>
  <si>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</si>
  <si>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</si>
  <si>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</si>
  <si>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</si>
  <si>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</si>
  <si>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</si>
  <si>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</si>
  <si>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</si>
  <si>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</si>
  <si>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</si>
  <si>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</si>
  <si>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</si>
  <si>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</si>
  <si>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</si>
  <si>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</si>
  <si>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</si>
  <si>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</si>
  <si>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</si>
  <si>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</si>
  <si>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</si>
  <si>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</si>
  <si>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</si>
  <si>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</si>
  <si>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</si>
  <si>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</si>
  <si>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</si>
  <si>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</si>
  <si>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</si>
  <si>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</si>
  <si>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</si>
  <si>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</si>
  <si>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</si>
  <si>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</si>
  <si>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</si>
  <si>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</si>
  <si>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</si>
  <si>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</si>
  <si>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</si>
  <si>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</si>
  <si>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</si>
  <si>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</si>
  <si>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</si>
  <si>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</si>
  <si>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</si>
  <si>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</si>
  <si>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</si>
  <si>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</si>
  <si>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</si>
  <si>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</si>
  <si>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</si>
  <si>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</si>
  <si>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</si>
  <si>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</si>
  <si>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</si>
  <si>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</si>
  <si>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</si>
  <si>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</si>
  <si>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</si>
  <si>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</si>
  <si>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</si>
  <si>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</si>
  <si>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</si>
  <si>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</si>
  <si>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</si>
  <si>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</si>
  <si>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</si>
  <si>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</si>
  <si>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</si>
  <si>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</si>
  <si>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</si>
  <si>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</si>
  <si>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</si>
  <si>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</si>
  <si>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</si>
  <si>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</si>
  <si>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</si>
  <si>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</si>
  <si>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</si>
  <si>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</si>
  <si>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</si>
  <si>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</si>
  <si>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</si>
  <si>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</si>
  <si>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</si>
  <si>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</si>
  <si>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</si>
  <si>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</si>
  <si>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</si>
  <si>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</si>
  <si>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</si>
  <si>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</si>
  <si>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</si>
  <si>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</si>
  <si>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</si>
  <si>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</si>
  <si>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</si>
  <si>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</si>
  <si>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</si>
  <si>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</si>
  <si>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</si>
  <si>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</si>
  <si>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</si>
  <si>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</si>
  <si>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</si>
  <si>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</si>
  <si>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</si>
  <si>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</si>
  <si>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</si>
  <si>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</si>
  <si>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</si>
  <si>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</si>
  <si>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</si>
  <si>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</si>
  <si>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</si>
  <si>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</si>
  <si>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</si>
  <si>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</si>
  <si>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</si>
  <si>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</si>
  <si>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</si>
  <si>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</si>
  <si>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</si>
  <si>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</si>
  <si>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</si>
  <si>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</si>
  <si>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</si>
  <si>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</si>
  <si>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</si>
  <si>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</si>
  <si>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</si>
  <si>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</si>
  <si>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</si>
  <si>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</si>
  <si>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</si>
  <si>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</si>
  <si>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</si>
  <si>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</si>
  <si>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</si>
  <si>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</si>
  <si>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</si>
  <si>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</si>
  <si>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</si>
  <si>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</si>
  <si>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</si>
  <si>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</si>
  <si>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</si>
  <si>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</si>
  <si>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</si>
  <si>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</si>
  <si>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</si>
  <si>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</si>
  <si>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</si>
  <si>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</si>
  <si>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</si>
  <si>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</si>
  <si>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</si>
  <si>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</si>
  <si>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</si>
  <si>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</si>
  <si>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</si>
  <si>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</si>
  <si>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</si>
  <si>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</si>
  <si>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</si>
  <si>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</si>
  <si>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</si>
  <si>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</si>
  <si>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</si>
  <si>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</si>
  <si>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</si>
  <si>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</si>
  <si>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</si>
  <si>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</si>
  <si>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</si>
  <si>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</si>
  <si>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</si>
  <si>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</si>
  <si>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</si>
  <si>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</si>
  <si>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</si>
  <si>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</si>
  <si>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</si>
  <si>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</si>
  <si>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</si>
  <si>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</si>
  <si>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</si>
  <si>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</si>
  <si>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</si>
  <si>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</si>
  <si>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</si>
  <si>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</si>
  <si>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</si>
  <si>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</si>
  <si>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</si>
  <si>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</si>
  <si>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</si>
  <si>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</si>
  <si>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</si>
  <si>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</si>
  <si>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</si>
  <si>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</si>
  <si>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</si>
  <si>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</si>
  <si>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</si>
  <si>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</si>
  <si>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</si>
  <si>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</si>
  <si>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</si>
  <si>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</si>
  <si>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</si>
  <si>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</si>
  <si>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</si>
  <si>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</si>
  <si>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</si>
  <si>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</si>
  <si>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</si>
  <si>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</si>
  <si>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</si>
  <si>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</si>
  <si>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</si>
  <si>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</si>
  <si>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</si>
  <si>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</si>
  <si>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</si>
  <si>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</si>
  <si>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</si>
  <si>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</si>
  <si>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</si>
  <si>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</si>
  <si>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</si>
  <si>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</si>
  <si>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</si>
  <si>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</si>
  <si>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</si>
  <si>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</si>
  <si>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</si>
  <si>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</si>
  <si>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</si>
  <si>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</si>
  <si>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</si>
  <si>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</si>
  <si>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</si>
  <si>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</si>
  <si>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</si>
  <si>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</si>
  <si>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</si>
  <si>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</si>
  <si>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</si>
  <si>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</si>
  <si>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</si>
  <si>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</si>
  <si>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</si>
  <si>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</si>
  <si>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</si>
  <si>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</si>
  <si>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</si>
  <si>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</si>
  <si>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</si>
  <si>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</si>
  <si>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</si>
  <si>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</si>
  <si>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</si>
  <si>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</si>
  <si>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</si>
  <si>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</si>
  <si>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</si>
  <si>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</si>
  <si>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</si>
  <si>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</si>
  <si>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</si>
  <si>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</si>
  <si>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</si>
  <si>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</si>
  <si>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</si>
  <si>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</si>
  <si>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</si>
  <si>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</si>
  <si>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</si>
  <si>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</si>
  <si>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</si>
  <si>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</si>
  <si>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</si>
  <si>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</si>
  <si>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</si>
  <si>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</si>
  <si>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</si>
  <si>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</si>
  <si>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</si>
  <si>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</si>
  <si>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</si>
  <si>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</si>
  <si>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</si>
  <si>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</si>
  <si>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</si>
  <si>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</si>
  <si>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</si>
  <si>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</si>
  <si>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</si>
  <si>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</si>
  <si>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</si>
  <si>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</si>
  <si>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</si>
  <si>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</si>
  <si>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</si>
  <si>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</si>
  <si>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</si>
  <si>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</si>
  <si>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</si>
  <si>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</si>
  <si>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</si>
  <si>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</si>
  <si>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</si>
  <si>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</si>
  <si>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</si>
  <si>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</si>
  <si>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</si>
  <si>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</si>
  <si>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</si>
  <si>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</si>
  <si>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</si>
  <si>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</si>
  <si>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</si>
  <si>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</si>
  <si>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</si>
  <si>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</si>
  <si>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</si>
  <si>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</si>
  <si>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</si>
  <si>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</si>
  <si>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</si>
  <si>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</si>
  <si>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</si>
  <si>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</si>
  <si>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</si>
  <si>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</si>
  <si>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</si>
  <si>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</si>
  <si>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</si>
  <si>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</si>
  <si>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</si>
  <si>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</si>
  <si>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</si>
  <si>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</si>
  <si>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</si>
  <si>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</si>
  <si>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</si>
  <si>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</si>
  <si>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</si>
  <si>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</si>
  <si>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</si>
  <si>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</si>
  <si>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</si>
  <si>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</si>
  <si>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</si>
  <si>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</si>
  <si>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</si>
  <si>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</si>
  <si>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</si>
  <si>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</si>
  <si>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</si>
  <si>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</si>
  <si>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</si>
  <si>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</si>
  <si>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</si>
  <si>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</si>
  <si>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</si>
  <si>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</si>
  <si>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</si>
  <si>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</si>
  <si>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</si>
  <si>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</si>
  <si>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</si>
  <si>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</si>
  <si>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</si>
  <si>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</si>
  <si>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</si>
  <si>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</si>
  <si>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</si>
  <si>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</si>
  <si>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</si>
  <si>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</si>
  <si>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</si>
  <si>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</si>
  <si>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</si>
  <si>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</si>
  <si>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</si>
  <si>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</si>
  <si>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</si>
  <si>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</si>
  <si>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</si>
  <si>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</si>
  <si>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</si>
  <si>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</si>
  <si>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</si>
  <si>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</si>
  <si>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</si>
  <si>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</si>
  <si>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</si>
  <si>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</si>
  <si>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</si>
  <si>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</si>
  <si>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</si>
  <si>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</si>
  <si>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</si>
  <si>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</si>
  <si>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</si>
  <si>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</si>
  <si>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</si>
  <si>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</si>
  <si>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</si>
  <si>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</si>
  <si>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</si>
  <si>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</si>
  <si>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</si>
  <si>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</si>
  <si>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</si>
  <si>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</si>
  <si>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</si>
  <si>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</si>
  <si>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</si>
  <si>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</si>
  <si>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</si>
  <si>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</si>
  <si>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</si>
  <si>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</si>
  <si>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</si>
  <si>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</si>
  <si>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</si>
  <si>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</si>
  <si>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</si>
  <si>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</si>
  <si>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</si>
  <si>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</si>
  <si>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</si>
  <si>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</si>
  <si>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</si>
  <si>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</si>
  <si>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</si>
  <si>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</si>
  <si>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</si>
  <si>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</si>
  <si>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</si>
  <si>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</si>
  <si>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</si>
  <si>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</si>
  <si>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</si>
  <si>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</si>
  <si>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</si>
  <si>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</si>
  <si>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</si>
  <si>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</si>
  <si>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</si>
  <si>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</si>
  <si>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</si>
  <si>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</si>
  <si>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</si>
  <si>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</si>
  <si>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</si>
  <si>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</si>
  <si>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</si>
  <si>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</si>
  <si>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</si>
  <si>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</si>
  <si>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</si>
  <si>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</si>
  <si>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</si>
  <si>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</si>
  <si>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</si>
  <si>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</si>
  <si>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</si>
  <si>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</si>
  <si>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</si>
  <si>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</si>
  <si>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</si>
  <si>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</si>
  <si>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</si>
  <si>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</si>
  <si>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</si>
  <si>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</si>
  <si>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</si>
  <si>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</si>
  <si>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</si>
  <si>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</si>
  <si>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</si>
  <si>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</si>
  <si>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</si>
  <si>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</si>
  <si>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</si>
  <si>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</si>
  <si>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</si>
  <si>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</si>
  <si>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</si>
  <si>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</si>
  <si>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</si>
  <si>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</si>
  <si>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</si>
  <si>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</si>
  <si>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</si>
  <si>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</si>
  <si>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</si>
  <si>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</si>
  <si>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</si>
  <si>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</si>
  <si>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</si>
  <si>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</si>
  <si>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</si>
  <si>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</si>
  <si>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</si>
  <si>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</si>
  <si>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</si>
  <si>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</si>
  <si>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</si>
  <si>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</si>
  <si>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</si>
  <si>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</si>
  <si>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</si>
  <si>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</si>
  <si>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</si>
  <si>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</si>
  <si>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</si>
  <si>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</si>
  <si>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</si>
  <si>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</si>
  <si>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</si>
  <si>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</si>
  <si>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</si>
  <si>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</si>
  <si>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</si>
  <si>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</si>
  <si>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</si>
  <si>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</si>
  <si>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</si>
  <si>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</si>
  <si>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</si>
  <si>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</si>
  <si>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</si>
  <si>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</si>
  <si>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</si>
  <si>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</si>
  <si>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</si>
  <si>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</si>
  <si>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</si>
  <si>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</si>
  <si>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</si>
  <si>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</si>
  <si>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</si>
  <si>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</si>
  <si>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</si>
  <si>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</si>
  <si>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</si>
  <si>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</si>
  <si>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</si>
  <si>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</si>
  <si>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</si>
  <si>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</si>
  <si>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</si>
  <si>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</si>
  <si>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</si>
  <si>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</si>
  <si>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</si>
  <si>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</si>
  <si>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</si>
  <si>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</si>
  <si>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</si>
  <si>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</si>
  <si>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</si>
  <si>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</si>
  <si>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</si>
  <si>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</si>
  <si>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</si>
  <si>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</si>
  <si>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</si>
  <si>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</si>
  <si>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</si>
  <si>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</si>
  <si>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</si>
  <si>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</si>
  <si>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</si>
  <si>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</si>
  <si>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</si>
  <si>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</si>
  <si>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</si>
  <si>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</si>
  <si>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</si>
  <si>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</si>
  <si>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</si>
  <si>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</si>
  <si>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</si>
  <si>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</si>
  <si>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</si>
  <si>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</si>
  <si>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</si>
  <si>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</si>
  <si>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</si>
  <si>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</si>
  <si>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</si>
  <si>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</si>
  <si>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</si>
  <si>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</si>
  <si>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</si>
  <si>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</si>
  <si>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</si>
  <si>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</si>
  <si>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</si>
  <si>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</si>
  <si>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</si>
  <si>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</si>
  <si>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</si>
  <si>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</si>
  <si>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</si>
  <si>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</si>
  <si>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</si>
  <si>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</si>
  <si>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</si>
  <si>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</si>
  <si>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</si>
  <si>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</si>
  <si>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</si>
  <si>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</si>
  <si>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</si>
  <si>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</si>
  <si>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</si>
  <si>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</si>
  <si>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</si>
  <si>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</si>
  <si>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</si>
  <si>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</si>
  <si>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</si>
  <si>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</si>
  <si>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</si>
  <si>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</si>
  <si>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</si>
  <si>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</si>
  <si>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</si>
  <si>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</si>
  <si>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</si>
  <si>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</si>
  <si>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</si>
  <si>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</si>
  <si>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</si>
  <si>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</si>
  <si>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</si>
  <si>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</si>
  <si>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</si>
  <si>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</si>
  <si>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</si>
  <si>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</si>
  <si>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</si>
  <si>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</si>
  <si>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</si>
  <si>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</si>
  <si>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</si>
  <si>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</si>
  <si>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</si>
  <si>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</si>
  <si>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</si>
  <si>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</si>
  <si>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</si>
  <si>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</si>
  <si>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</si>
  <si>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</si>
  <si>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</si>
  <si>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</si>
  <si>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</si>
  <si>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</si>
  <si>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</si>
  <si>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</si>
  <si>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</si>
  <si>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</si>
  <si>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</si>
  <si>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</si>
  <si>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</si>
  <si>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</si>
  <si>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</si>
  <si>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</si>
  <si>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</si>
  <si>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</si>
  <si>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</si>
  <si>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</si>
  <si>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</si>
  <si>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</si>
  <si>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</si>
  <si>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</si>
  <si>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</si>
  <si>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</si>
  <si>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</si>
  <si>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</si>
  <si>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</si>
  <si>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</si>
  <si>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</si>
  <si>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</si>
  <si>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</si>
  <si>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</si>
  <si>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</si>
  <si>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</si>
  <si>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</si>
  <si>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</si>
  <si>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</si>
  <si>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</si>
  <si>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</si>
  <si>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</si>
  <si>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</si>
  <si>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</si>
  <si>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</si>
  <si>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</si>
  <si>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</si>
  <si>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</si>
  <si>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</si>
  <si>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</si>
  <si>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</si>
  <si>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</si>
  <si>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</si>
  <si>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</si>
  <si>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</si>
  <si>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</si>
  <si>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</si>
  <si>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</si>
  <si>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</si>
  <si>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</si>
  <si>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</si>
  <si>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</si>
  <si>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</si>
  <si>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</si>
  <si>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</si>
  <si>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</si>
  <si>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</si>
  <si>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</si>
  <si>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</si>
  <si>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</si>
  <si>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</si>
  <si>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</si>
  <si>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</si>
  <si>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</si>
  <si>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</si>
  <si>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</si>
  <si>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</si>
  <si>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</si>
  <si>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</si>
  <si>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</si>
  <si>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</si>
  <si>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</si>
  <si>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</si>
  <si>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</si>
  <si>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</si>
  <si>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</si>
  <si>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</si>
  <si>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</si>
  <si>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</si>
  <si>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</si>
  <si>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</si>
  <si>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</si>
  <si>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</si>
  <si>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</si>
  <si>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</si>
  <si>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</si>
  <si>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</si>
  <si>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</si>
  <si>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</si>
  <si>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</si>
  <si>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</si>
  <si>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</si>
  <si>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</si>
  <si>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</si>
  <si>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</si>
  <si>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</si>
  <si>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</si>
  <si>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</si>
  <si>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</si>
  <si>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</si>
  <si>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</si>
  <si>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</si>
  <si>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</si>
  <si>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</si>
  <si>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</si>
  <si>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</si>
  <si>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</si>
  <si>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</si>
  <si>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</si>
  <si>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</si>
  <si>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</si>
  <si>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</si>
  <si>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</si>
  <si>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</si>
  <si>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</si>
  <si>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</si>
  <si>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</si>
  <si>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</si>
  <si>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</si>
  <si>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</si>
  <si>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</si>
  <si>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</si>
  <si>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</si>
  <si>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</si>
  <si>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</si>
  <si>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</si>
  <si>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</si>
  <si>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</si>
  <si>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</si>
  <si>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</si>
  <si>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</si>
  <si>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</si>
  <si>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</si>
  <si>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</si>
  <si>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</si>
  <si>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</si>
  <si>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</si>
  <si>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</si>
  <si>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</si>
  <si>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</si>
  <si>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</si>
  <si>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</si>
  <si>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</si>
  <si>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</si>
  <si>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</si>
  <si>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</si>
  <si>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</si>
  <si>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</si>
  <si>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</si>
  <si>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</si>
  <si>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</si>
  <si>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</si>
  <si>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</si>
  <si>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</si>
  <si>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</si>
  <si>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</si>
  <si>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</si>
  <si>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</si>
  <si>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</si>
  <si>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</si>
  <si>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</si>
  <si>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</si>
  <si>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</si>
  <si>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</si>
  <si>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</si>
  <si>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</si>
  <si>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</si>
  <si>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</si>
  <si>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</si>
  <si>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</si>
  <si>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</si>
  <si>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</si>
  <si>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</si>
  <si>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</si>
  <si>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</si>
  <si>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</si>
  <si>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</si>
  <si>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</si>
  <si>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</si>
  <si>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</si>
  <si>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</si>
  <si>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</si>
  <si>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</si>
  <si>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</si>
  <si>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</si>
  <si>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</si>
  <si>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</si>
  <si>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</si>
  <si>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</si>
  <si>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</si>
  <si>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</si>
  <si>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</si>
  <si>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</si>
  <si>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</si>
  <si>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</si>
  <si>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</si>
  <si>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</si>
  <si>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</si>
  <si>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</si>
  <si>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</si>
  <si>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</si>
  <si>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</si>
  <si>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</si>
  <si>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</si>
  <si>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</si>
  <si>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</si>
  <si>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</si>
  <si>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</si>
  <si>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</si>
  <si>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</si>
  <si>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</si>
  <si>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</si>
  <si>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</si>
  <si>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</si>
  <si>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</si>
  <si>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</si>
  <si>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</si>
  <si>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</si>
  <si>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</si>
  <si>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</si>
  <si>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</si>
  <si>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</si>
  <si>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</si>
  <si>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</si>
  <si>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</si>
  <si>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</si>
  <si>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</si>
  <si>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</si>
  <si>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</si>
  <si>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</si>
  <si>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</si>
  <si>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</si>
  <si>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</si>
  <si>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</si>
  <si>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</si>
  <si>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</si>
  <si>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</si>
  <si>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</si>
  <si>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</si>
  <si>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</si>
  <si>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</si>
  <si>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</si>
  <si>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</si>
  <si>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</si>
  <si>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</si>
  <si>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</si>
  <si>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</si>
  <si>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</si>
  <si>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</si>
  <si>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</si>
  <si>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</si>
  <si>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</si>
  <si>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</si>
  <si>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</si>
  <si>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</si>
  <si>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</si>
  <si>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</si>
  <si>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</si>
  <si>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</si>
  <si>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</si>
  <si>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</si>
  <si>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</si>
  <si>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</si>
  <si>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</si>
  <si>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</si>
  <si>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</si>
  <si>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</si>
  <si>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</si>
  <si>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</si>
  <si>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</si>
  <si>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</si>
  <si>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</si>
  <si>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</si>
  <si>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</si>
  <si>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</si>
  <si>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</si>
  <si>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</si>
  <si>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</si>
  <si>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</si>
  <si>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</si>
  <si>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</si>
  <si>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</si>
  <si>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</si>
  <si>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</si>
  <si>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</si>
  <si>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</si>
  <si>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</si>
  <si>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</si>
  <si>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</si>
  <si>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</si>
  <si>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</si>
  <si>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</si>
  <si>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</si>
  <si>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</si>
  <si>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</si>
  <si>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</si>
  <si>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</si>
  <si>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</si>
  <si>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</si>
  <si>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</si>
  <si>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</si>
  <si>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</si>
  <si>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</si>
  <si>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</si>
  <si>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</si>
  <si>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</si>
  <si>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</si>
  <si>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</si>
  <si>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</si>
  <si>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</si>
  <si>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</si>
  <si>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</si>
  <si>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</si>
  <si>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</si>
  <si>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</si>
  <si>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</si>
  <si>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</si>
  <si>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</si>
  <si>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</si>
  <si>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</si>
  <si>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</si>
  <si>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</si>
  <si>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</si>
  <si>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</si>
  <si>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</si>
  <si>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</si>
  <si>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</si>
  <si>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</si>
  <si>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</si>
  <si>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</si>
  <si>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</si>
  <si>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</si>
  <si>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</si>
  <si>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</si>
  <si>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</si>
  <si>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</si>
  <si>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</si>
  <si>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</si>
  <si>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</si>
  <si>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</si>
  <si>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</si>
  <si>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</si>
  <si>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</si>
  <si>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</si>
  <si>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</si>
  <si>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</si>
  <si>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</si>
  <si>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</si>
  <si>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</si>
  <si>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</si>
  <si>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</si>
  <si>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</si>
  <si>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</si>
  <si>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</si>
  <si>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</si>
  <si>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</si>
  <si>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</si>
  <si>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</si>
  <si>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</si>
  <si>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</si>
  <si>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</si>
  <si>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</si>
  <si>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</si>
  <si>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</si>
  <si>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</si>
  <si>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</si>
  <si>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</si>
  <si>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</si>
  <si>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</si>
  <si>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</si>
  <si>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</si>
  <si>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</si>
  <si>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</si>
  <si>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</si>
  <si>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</si>
  <si>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</si>
  <si>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</si>
  <si>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</si>
  <si>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</si>
  <si>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</si>
  <si>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</si>
  <si>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</si>
  <si>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</si>
  <si>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</si>
  <si>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</si>
  <si>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</si>
  <si>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</si>
  <si>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</si>
  <si>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</si>
  <si>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</si>
  <si>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</si>
  <si>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</si>
  <si>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</si>
  <si>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</si>
  <si>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</si>
  <si>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</si>
  <si>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</si>
  <si>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</si>
  <si>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</si>
  <si>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</si>
  <si>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</si>
  <si>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</si>
  <si>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</si>
  <si>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</si>
  <si>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</si>
  <si>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</si>
  <si>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</si>
  <si>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</si>
  <si>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</si>
  <si>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</si>
  <si>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</si>
  <si>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</si>
  <si>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</si>
  <si>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</si>
  <si>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</si>
  <si>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</si>
  <si>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</si>
  <si>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</si>
  <si>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</si>
  <si>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</si>
  <si>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</si>
  <si>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</si>
  <si>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</si>
  <si>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</si>
  <si>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</si>
  <si>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</si>
  <si>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</si>
  <si>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</si>
  <si>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</si>
  <si>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</si>
  <si>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</si>
  <si>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</si>
  <si>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</si>
  <si>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</si>
  <si>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</si>
  <si>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</si>
  <si>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</si>
  <si>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</si>
  <si>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</si>
  <si>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</si>
  <si>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</si>
  <si>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</si>
  <si>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</si>
  <si>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</si>
  <si>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</si>
  <si>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</si>
  <si>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</si>
  <si>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</si>
  <si>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</si>
  <si>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</si>
  <si>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</si>
  <si>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</si>
  <si>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</si>
  <si>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</si>
  <si>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</si>
  <si>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</si>
  <si>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</si>
  <si>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</si>
  <si>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</si>
  <si>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</si>
  <si>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</si>
  <si>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</si>
  <si>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</si>
  <si>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</si>
  <si>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</si>
  <si>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</si>
  <si>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</si>
  <si>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</si>
  <si>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</si>
  <si>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</si>
  <si>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</si>
  <si>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</si>
  <si>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</si>
  <si>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</si>
  <si>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</si>
  <si>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</si>
  <si>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</si>
  <si>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</si>
  <si>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</si>
  <si>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</si>
  <si>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</si>
  <si>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</si>
  <si>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</si>
  <si>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</si>
  <si>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</si>
  <si>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</si>
  <si>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</si>
  <si>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</si>
  <si>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</si>
  <si>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</si>
  <si>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</si>
  <si>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</si>
  <si>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</si>
  <si>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</si>
  <si>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</si>
  <si>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</si>
  <si>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</si>
  <si>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</si>
  <si>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</si>
  <si>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</si>
  <si>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</si>
  <si>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</si>
  <si>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</si>
  <si>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</si>
  <si>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</si>
  <si>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</si>
  <si>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</si>
  <si>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</si>
  <si>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</si>
  <si>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</si>
  <si>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</si>
  <si>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</si>
  <si>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</si>
  <si>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</si>
  <si>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</si>
  <si>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</si>
  <si>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</si>
  <si>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</si>
  <si>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</si>
  <si>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</si>
  <si>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</si>
  <si>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</si>
  <si>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</si>
  <si>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</si>
  <si>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</si>
  <si>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</si>
  <si>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</si>
  <si>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</si>
  <si>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</si>
  <si>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</si>
  <si>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</si>
  <si>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</si>
  <si>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</si>
  <si>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</si>
  <si>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</si>
  <si>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</si>
  <si>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</si>
  <si>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</si>
  <si>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</si>
  <si>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</si>
  <si>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</si>
  <si>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</si>
  <si>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</si>
  <si>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</si>
  <si>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</si>
  <si>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</si>
  <si>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</si>
  <si>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</si>
  <si>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</si>
  <si>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</si>
  <si>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</si>
  <si>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</si>
  <si>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</si>
  <si>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</si>
  <si>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</si>
  <si>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</si>
  <si>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</si>
  <si>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</si>
  <si>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</si>
  <si>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</si>
  <si>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</si>
  <si>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</si>
  <si>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</si>
  <si>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</si>
  <si>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</si>
  <si>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</si>
  <si>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</si>
  <si>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</si>
  <si>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</si>
  <si>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</si>
  <si>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</si>
  <si>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</si>
  <si>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</si>
  <si>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</si>
  <si>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</si>
  <si>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</si>
  <si>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</si>
  <si>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</si>
  <si>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</si>
  <si>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</si>
  <si>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</si>
  <si>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</si>
  <si>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</si>
  <si>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</si>
  <si>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</si>
  <si>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</si>
  <si>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</si>
  <si>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</si>
  <si>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</si>
  <si>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</si>
  <si>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</si>
  <si>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</si>
  <si>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</si>
  <si>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</si>
  <si>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</si>
  <si>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</si>
  <si>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</si>
  <si>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</si>
  <si>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</si>
  <si>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</si>
  <si>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</si>
  <si>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</si>
  <si>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</si>
  <si>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</si>
  <si>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</si>
  <si>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</si>
  <si>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</si>
  <si>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</si>
  <si>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</si>
  <si>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</si>
  <si>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</si>
  <si>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</si>
  <si>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</si>
  <si>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</si>
  <si>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</si>
  <si>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</si>
  <si>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</si>
  <si>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</si>
  <si>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</si>
  <si>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</si>
  <si>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</si>
  <si>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</si>
  <si>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</si>
  <si>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</si>
  <si>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</si>
  <si>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</si>
  <si>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</si>
  <si>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</si>
  <si>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</si>
  <si>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</si>
  <si>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</si>
  <si>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</si>
  <si>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</si>
  <si>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</si>
  <si>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</si>
  <si>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</si>
  <si>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</si>
  <si>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</si>
  <si>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</si>
  <si>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</si>
  <si>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</si>
  <si>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</si>
  <si>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</si>
  <si>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</si>
  <si>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</si>
  <si>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</si>
  <si>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</si>
  <si>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</si>
  <si>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</si>
  <si>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</si>
  <si>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</si>
  <si>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</si>
  <si>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</si>
  <si>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</si>
  <si>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</si>
  <si>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</si>
  <si>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</si>
  <si>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</si>
  <si>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</si>
  <si>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</si>
  <si>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</si>
  <si>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</si>
  <si>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</si>
  <si>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</si>
  <si>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</si>
  <si>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</si>
  <si>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</si>
  <si>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</si>
  <si>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</si>
  <si>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</si>
  <si>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</si>
  <si>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</si>
  <si>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</si>
  <si>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</si>
  <si>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</si>
  <si>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</si>
  <si>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</si>
  <si>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</si>
  <si>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</si>
  <si>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</si>
  <si>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</si>
  <si>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</si>
  <si>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</si>
  <si>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</si>
  <si>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</si>
  <si>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</si>
  <si>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</si>
  <si>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</si>
  <si>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</si>
  <si>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</si>
  <si>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</si>
  <si>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</si>
  <si>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</si>
  <si>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</si>
  <si>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</si>
  <si>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</si>
  <si>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</si>
  <si>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</si>
  <si>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</si>
  <si>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</si>
  <si>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</si>
  <si>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</si>
  <si>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</si>
  <si>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</si>
  <si>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</si>
  <si>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</si>
  <si>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</si>
  <si>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</si>
  <si>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</si>
  <si>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</si>
  <si>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</si>
  <si>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</si>
  <si>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</si>
  <si>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</si>
  <si>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</si>
  <si>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</si>
  <si>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</si>
  <si>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</si>
  <si>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</si>
  <si>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</si>
  <si>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</si>
  <si>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</si>
  <si>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</si>
  <si>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</si>
  <si>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</si>
  <si>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</si>
  <si>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</si>
  <si>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</si>
  <si>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</si>
  <si>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</si>
  <si>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</si>
  <si>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</si>
  <si>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</si>
  <si>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</si>
  <si>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</si>
  <si>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</si>
  <si>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</si>
  <si>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</si>
  <si>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</si>
  <si>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</si>
  <si>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</si>
  <si>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</si>
  <si>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</si>
  <si>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</si>
  <si>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</si>
  <si>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</si>
  <si>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</si>
  <si>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</si>
  <si>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</si>
  <si>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</si>
  <si>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</si>
  <si>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</si>
  <si>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</si>
  <si>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</si>
  <si>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</si>
  <si>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</si>
  <si>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</si>
  <si>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</si>
  <si>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</si>
  <si>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</si>
  <si>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</si>
  <si>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</si>
  <si>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</si>
  <si>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</si>
  <si>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</si>
  <si>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</si>
  <si>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</si>
  <si>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</si>
  <si>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</si>
  <si>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</si>
  <si>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</si>
  <si>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</si>
  <si>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</si>
  <si>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</si>
  <si>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</si>
  <si>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</si>
  <si>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</si>
  <si>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</si>
  <si>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</si>
  <si>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</si>
  <si>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</si>
  <si>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</si>
  <si>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</si>
  <si>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</si>
  <si>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</si>
  <si>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</si>
  <si>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</si>
  <si>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</si>
  <si>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</si>
  <si>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</si>
  <si>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</si>
  <si>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</si>
  <si>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</si>
  <si>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</si>
  <si>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</si>
  <si>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</si>
  <si>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</si>
  <si>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</si>
  <si>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</si>
  <si>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</si>
  <si>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</si>
  <si>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</si>
  <si>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</si>
  <si>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</si>
  <si>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</si>
  <si>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</si>
  <si>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</si>
  <si>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</si>
  <si>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</si>
  <si>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</si>
  <si>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</si>
  <si>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</si>
  <si>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</si>
  <si>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</si>
  <si>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</si>
  <si>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</si>
  <si>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</si>
  <si>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</si>
  <si>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</si>
  <si>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</si>
  <si>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</si>
  <si>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</si>
  <si>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</si>
  <si>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</si>
  <si>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</si>
  <si>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</si>
  <si>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</si>
  <si>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</si>
  <si>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</si>
  <si>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</si>
  <si>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</si>
  <si>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</si>
  <si>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</si>
  <si>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</si>
  <si>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</si>
  <si>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</si>
  <si>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</si>
  <si>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</si>
  <si>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</si>
  <si>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</si>
  <si>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</si>
  <si>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</si>
  <si>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</si>
  <si>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</si>
  <si>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</si>
  <si>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</si>
  <si>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</si>
  <si>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</si>
  <si>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</si>
  <si>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</si>
  <si>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</si>
  <si>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</si>
  <si>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</si>
  <si>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</si>
  <si>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</si>
  <si>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</si>
  <si>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</si>
  <si>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</si>
  <si>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</si>
  <si>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</si>
  <si>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</si>
  <si>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</si>
  <si>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</si>
  <si>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</si>
  <si>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</si>
  <si>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</si>
  <si>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</si>
  <si>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</si>
  <si>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</si>
  <si>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</si>
  <si>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</si>
  <si>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</si>
  <si>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</si>
  <si>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</si>
  <si>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</si>
  <si>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</si>
  <si>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</si>
  <si>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</si>
  <si>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</si>
  <si>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</si>
  <si>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</si>
  <si>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</si>
  <si>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</si>
  <si>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</si>
  <si>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</si>
  <si>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</si>
  <si>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</si>
  <si>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</si>
  <si>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</si>
  <si>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</si>
  <si>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</si>
  <si>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</si>
  <si>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</si>
  <si>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</si>
  <si>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</si>
  <si>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</si>
  <si>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</si>
  <si>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</si>
  <si>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</si>
  <si>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</si>
  <si>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</si>
  <si>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</si>
  <si>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</si>
  <si>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</si>
  <si>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</si>
  <si>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</si>
  <si>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</si>
  <si>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</si>
  <si>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</si>
  <si>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</si>
  <si>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</si>
  <si>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</si>
  <si>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</si>
  <si>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</si>
  <si>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</si>
  <si>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</si>
  <si>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</si>
  <si>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</si>
  <si>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</si>
  <si>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</si>
  <si>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</si>
  <si>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</si>
  <si>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</si>
  <si>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</si>
  <si>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</si>
  <si>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</si>
  <si>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</si>
  <si>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</si>
  <si>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</si>
  <si>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</si>
  <si>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</si>
  <si>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</si>
  <si>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</si>
  <si>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</si>
  <si>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</si>
  <si>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</si>
  <si>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</si>
  <si>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</si>
  <si>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</si>
  <si>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</si>
  <si>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</si>
  <si>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</si>
  <si>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</si>
  <si>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</si>
  <si>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</si>
  <si>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</si>
  <si>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</si>
  <si>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</si>
  <si>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</si>
  <si>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</si>
  <si>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</si>
  <si>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</si>
  <si>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</si>
  <si>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</si>
  <si>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</si>
  <si>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</si>
  <si>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</si>
  <si>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</si>
  <si>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</si>
  <si>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</si>
  <si>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</si>
  <si>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</si>
  <si>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</si>
  <si>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</si>
  <si>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</si>
  <si>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</si>
  <si>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</si>
  <si>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</si>
  <si>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</si>
  <si>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</si>
  <si>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</si>
  <si>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</si>
  <si>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</si>
  <si>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</si>
  <si>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</si>
  <si>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</si>
  <si>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</si>
  <si>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</si>
  <si>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</si>
  <si>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</si>
  <si>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</si>
  <si>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</si>
  <si>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</si>
  <si>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</si>
  <si>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</si>
  <si>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</si>
  <si>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</si>
  <si>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</si>
  <si>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</si>
  <si>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</si>
  <si>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</si>
  <si>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</si>
  <si>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</si>
  <si>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</si>
  <si>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</si>
  <si>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</si>
  <si>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</si>
  <si>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</si>
  <si>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</si>
  <si>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</si>
  <si>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</si>
  <si>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</si>
  <si>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</si>
  <si>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</si>
  <si>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</si>
  <si>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</si>
  <si>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</si>
  <si>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</si>
  <si>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</si>
  <si>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</si>
  <si>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</si>
  <si>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</si>
  <si>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</si>
  <si>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</si>
  <si>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</si>
  <si>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</si>
  <si>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</si>
  <si>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</si>
  <si>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</si>
  <si>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</si>
  <si>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</si>
  <si>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</si>
  <si>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</si>
  <si>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</si>
  <si>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</si>
  <si>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</si>
  <si>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</si>
  <si>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</si>
  <si>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</si>
  <si>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</si>
  <si>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</si>
  <si>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</si>
  <si>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</si>
  <si>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</si>
  <si>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</si>
  <si>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</si>
  <si>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</si>
  <si>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</si>
  <si>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</si>
  <si>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</si>
  <si>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</si>
  <si>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</si>
  <si>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</si>
  <si>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</si>
  <si>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</si>
  <si>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</si>
  <si>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</si>
  <si>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</si>
  <si>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</si>
  <si>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</si>
  <si>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</si>
  <si>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</si>
  <si>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</si>
  <si>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</si>
  <si>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</si>
  <si>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</si>
  <si>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</si>
  <si>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</si>
  <si>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</si>
  <si>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</si>
  <si>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</si>
  <si>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</si>
  <si>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</si>
  <si>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</si>
  <si>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</si>
  <si>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</si>
  <si>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</si>
  <si>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</si>
  <si>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</si>
  <si>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</si>
  <si>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</si>
  <si>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</si>
  <si>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</si>
  <si>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</si>
  <si>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</si>
  <si>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</si>
  <si>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</si>
  <si>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</si>
  <si>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</si>
  <si>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</si>
  <si>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</si>
  <si>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</si>
  <si>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</si>
  <si>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</si>
  <si>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</si>
  <si>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</si>
  <si>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</si>
  <si>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</si>
  <si>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</si>
  <si>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</si>
  <si>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</si>
  <si>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</si>
  <si>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</si>
  <si>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</si>
  <si>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</si>
  <si>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</si>
  <si>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</si>
  <si>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</si>
  <si>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</si>
  <si>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</si>
  <si>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</si>
  <si>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</si>
  <si>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</si>
  <si>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</si>
  <si>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</si>
  <si>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</si>
  <si>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</si>
  <si>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</si>
  <si>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</si>
  <si>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</si>
  <si>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</si>
  <si>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</si>
  <si>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</si>
  <si>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</si>
  <si>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</si>
  <si>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</si>
  <si>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</si>
  <si>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</si>
  <si>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</si>
  <si>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</si>
  <si>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</si>
  <si>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</si>
  <si>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</si>
  <si>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</si>
  <si>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</si>
  <si>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</si>
  <si>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</si>
  <si>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</si>
  <si>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</si>
  <si>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</si>
  <si>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</si>
  <si>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</si>
  <si>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</si>
  <si>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</si>
  <si>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</si>
  <si>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</si>
  <si>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</si>
  <si>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</si>
  <si>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</si>
  <si>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</si>
  <si>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</si>
  <si>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</si>
  <si>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</si>
  <si>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</si>
  <si>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</si>
  <si>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</si>
  <si>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</si>
  <si>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</si>
  <si>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</si>
  <si>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</si>
  <si>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</si>
  <si>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</si>
  <si>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</si>
  <si>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</si>
  <si>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</si>
  <si>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</si>
  <si>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</si>
  <si>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</si>
  <si>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</si>
  <si>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</si>
  <si>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</si>
  <si>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</si>
  <si>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</si>
  <si>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</si>
  <si>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</si>
  <si>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</si>
  <si>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</si>
  <si>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</si>
  <si>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</si>
  <si>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</si>
  <si>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</si>
  <si>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</si>
  <si>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</si>
  <si>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</si>
  <si>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</si>
  <si>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</si>
  <si>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</si>
  <si>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</si>
  <si>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</si>
  <si>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</si>
  <si>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</si>
  <si>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</si>
  <si>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</si>
  <si>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</si>
  <si>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</si>
  <si>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</si>
  <si>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</si>
  <si>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</si>
  <si>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</si>
  <si>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</si>
  <si>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</si>
  <si>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</si>
  <si>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</si>
  <si>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</si>
  <si>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</si>
  <si>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</si>
  <si>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</si>
  <si>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</si>
  <si>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</si>
  <si>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</si>
  <si>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</si>
  <si>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</si>
  <si>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</si>
  <si>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</si>
  <si>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</si>
  <si>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</si>
  <si>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</si>
  <si>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</si>
  <si>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</si>
  <si>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</si>
  <si>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</si>
  <si>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</si>
  <si>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</si>
  <si>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</si>
  <si>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</si>
  <si>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</si>
  <si>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</si>
  <si>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</si>
  <si>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</si>
  <si>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</si>
  <si>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</si>
  <si>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</si>
  <si>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</si>
  <si>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</si>
  <si>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</si>
  <si>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</si>
  <si>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</si>
  <si>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</si>
  <si>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</si>
  <si>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</si>
  <si>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</si>
  <si>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</si>
  <si>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</si>
  <si>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</si>
  <si>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</si>
  <si>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</si>
  <si>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</si>
  <si>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</si>
  <si>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</si>
  <si>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</si>
  <si>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</si>
  <si>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</si>
  <si>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</si>
  <si>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</si>
  <si>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</si>
  <si>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</si>
  <si>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</si>
  <si>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</si>
  <si>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</si>
  <si>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</si>
  <si>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</si>
  <si>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</si>
  <si>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</si>
  <si>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</si>
  <si>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</si>
  <si>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</si>
  <si>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</si>
  <si>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</si>
  <si>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</si>
  <si>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</si>
  <si>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</si>
  <si>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</si>
  <si>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</si>
  <si>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</si>
  <si>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</si>
  <si>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</si>
  <si>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</si>
  <si>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</si>
  <si>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</si>
  <si>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</si>
  <si>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</si>
  <si>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</si>
  <si>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</si>
  <si>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</si>
  <si>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</si>
  <si>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</si>
  <si>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</si>
  <si>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</si>
  <si>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</si>
  <si>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</si>
  <si>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</si>
  <si>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</si>
  <si>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</si>
  <si>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</si>
  <si>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</si>
  <si>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</si>
  <si>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</si>
  <si>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</si>
  <si>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</si>
  <si>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</si>
  <si>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</si>
  <si>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</si>
  <si>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</si>
  <si>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</si>
  <si>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</si>
  <si>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</si>
  <si>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</si>
  <si>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</si>
  <si>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</si>
  <si>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</si>
  <si>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</si>
  <si>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</si>
  <si>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</si>
  <si>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</si>
  <si>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</si>
  <si>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</si>
  <si>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</si>
  <si>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</si>
  <si>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</si>
  <si>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</si>
  <si>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</si>
  <si>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</si>
  <si>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</si>
  <si>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</si>
  <si>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</si>
  <si>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</si>
  <si>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</si>
  <si>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</si>
  <si>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</si>
  <si>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</si>
  <si>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</si>
  <si>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</si>
  <si>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</si>
  <si>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</si>
  <si>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</si>
  <si>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</si>
  <si>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</si>
  <si>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</si>
  <si>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</si>
  <si>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</si>
  <si>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</si>
  <si>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</si>
  <si>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</si>
  <si>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</si>
  <si>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</si>
  <si>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</si>
  <si>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</si>
  <si>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</si>
  <si>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</si>
  <si>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</si>
  <si>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</si>
  <si>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</si>
  <si>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</si>
  <si>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</si>
  <si>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</si>
  <si>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</si>
  <si>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</si>
  <si>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</si>
  <si>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</si>
  <si>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</si>
  <si>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</si>
  <si>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</si>
  <si>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</si>
  <si>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</si>
  <si>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</si>
  <si>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</si>
  <si>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</si>
  <si>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</si>
  <si>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</si>
  <si>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</si>
  <si>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</si>
  <si>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</si>
  <si>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</si>
  <si>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</si>
  <si>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</si>
  <si>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</si>
  <si>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</si>
  <si>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</si>
  <si>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</si>
  <si>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</si>
  <si>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</si>
  <si>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</si>
  <si>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</si>
  <si>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</si>
  <si>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</si>
  <si>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</si>
  <si>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</si>
  <si>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</si>
  <si>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</si>
  <si>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</si>
  <si>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</si>
  <si>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</si>
  <si>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</si>
  <si>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</si>
  <si>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</si>
  <si>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</si>
  <si>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</si>
  <si>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</si>
  <si>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</si>
  <si>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</si>
  <si>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</si>
  <si>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</si>
  <si>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</si>
  <si>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</si>
  <si>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</si>
  <si>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</si>
  <si>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</si>
  <si>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</si>
  <si>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</si>
  <si>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</si>
  <si>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</si>
  <si>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</si>
  <si>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</si>
  <si>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</si>
  <si>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</si>
  <si>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</si>
  <si>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</si>
  <si>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</si>
  <si>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</si>
  <si>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</si>
  <si>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</si>
  <si>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</si>
  <si>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</si>
  <si>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</si>
  <si>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</si>
  <si>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</si>
  <si>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</si>
  <si>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</si>
  <si>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</si>
  <si>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</si>
  <si>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</si>
  <si>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</si>
  <si>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</si>
  <si>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</si>
  <si>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</si>
  <si>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</si>
  <si>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</si>
  <si>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</si>
  <si>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</si>
  <si>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</si>
  <si>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</si>
  <si>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</si>
  <si>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</si>
  <si>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</si>
  <si>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</si>
  <si>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</si>
  <si>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</si>
  <si>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</si>
  <si>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</si>
  <si>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</si>
  <si>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</si>
  <si>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</si>
  <si>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</si>
  <si>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</si>
  <si>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</si>
  <si>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</si>
  <si>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</si>
  <si>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</si>
  <si>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</si>
  <si>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</si>
  <si>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</si>
  <si>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</si>
  <si>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</si>
  <si>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</si>
  <si>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</si>
  <si>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</si>
  <si>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</si>
  <si>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</si>
  <si>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</si>
  <si>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</si>
  <si>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</si>
  <si>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</si>
  <si>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</si>
  <si>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</si>
  <si>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</si>
  <si>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</si>
  <si>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</si>
  <si>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</si>
  <si>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</si>
  <si>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</si>
  <si>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</si>
  <si>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</si>
  <si>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</si>
  <si>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</si>
  <si>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</si>
  <si>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</si>
  <si>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</si>
  <si>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</si>
  <si>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</si>
  <si>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</si>
  <si>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</si>
  <si>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</si>
  <si>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</si>
  <si>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</si>
  <si>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</si>
  <si>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</si>
  <si>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</si>
  <si>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</si>
  <si>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</si>
  <si>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</si>
  <si>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</si>
  <si>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</si>
  <si>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</si>
  <si>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</si>
  <si>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</si>
  <si>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</si>
  <si>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</si>
  <si>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</si>
  <si>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</si>
  <si>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</si>
  <si>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</si>
  <si>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</si>
  <si>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</si>
  <si>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</si>
  <si>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</si>
  <si>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</si>
  <si>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</si>
  <si>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</si>
  <si>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</si>
  <si>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</si>
  <si>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</si>
  <si>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</si>
  <si>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</si>
  <si>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</si>
  <si>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</si>
  <si>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</si>
  <si>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</si>
  <si>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</si>
  <si>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</si>
  <si>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</si>
  <si>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</si>
  <si>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</si>
  <si>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</si>
  <si>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</si>
  <si>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</si>
  <si>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</si>
  <si>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</si>
  <si>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</si>
  <si>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</si>
  <si>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</si>
  <si>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</si>
  <si>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</si>
  <si>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</si>
  <si>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</si>
  <si>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</si>
  <si>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</si>
  <si>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</si>
  <si>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</si>
  <si>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</si>
  <si>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</si>
  <si>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</si>
  <si>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</si>
  <si>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</si>
  <si>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</si>
  <si>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</si>
  <si>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</si>
  <si>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</si>
  <si>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</si>
  <si>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</si>
  <si>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</si>
  <si>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</si>
  <si>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</si>
  <si>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</si>
  <si>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</si>
  <si>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</si>
  <si>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</si>
  <si>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</si>
  <si>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</si>
  <si>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</si>
  <si>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</si>
  <si>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</si>
  <si>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</si>
  <si>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</si>
  <si>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</si>
  <si>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</si>
  <si>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</si>
  <si>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</si>
  <si>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</si>
  <si>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</si>
  <si>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</si>
  <si>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</si>
  <si>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</si>
  <si>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</si>
  <si>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</si>
  <si>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</si>
  <si>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</si>
  <si>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</si>
  <si>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</si>
  <si>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</si>
  <si>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</si>
  <si>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</si>
  <si>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</si>
  <si>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</si>
  <si>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</si>
  <si>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</si>
  <si>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</si>
  <si>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</si>
  <si>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</si>
  <si>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</si>
  <si>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</si>
  <si>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</si>
  <si>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</si>
  <si>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</si>
  <si>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</si>
  <si>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</si>
  <si>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</si>
  <si>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</si>
  <si>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</si>
  <si>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</si>
  <si>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</si>
  <si>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</si>
  <si>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</si>
  <si>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</si>
  <si>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</si>
  <si>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</si>
  <si>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</si>
  <si>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</si>
  <si>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</si>
  <si>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</si>
  <si>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</si>
  <si>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</si>
  <si>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</si>
  <si>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</si>
  <si>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</si>
  <si>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</si>
  <si>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</si>
  <si>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</si>
  <si>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</si>
  <si>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</si>
  <si>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</si>
  <si>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</si>
  <si>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</si>
  <si>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</si>
  <si>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</si>
  <si>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</si>
  <si>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</si>
  <si>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</si>
  <si>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</si>
  <si>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</si>
  <si>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</si>
  <si>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</si>
  <si>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</si>
  <si>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</si>
  <si>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</si>
  <si>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</si>
  <si>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</si>
  <si>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</si>
  <si>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</si>
  <si>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</si>
  <si>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</si>
  <si>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</si>
  <si>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</si>
  <si>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</si>
  <si>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</si>
  <si>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</si>
  <si>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</si>
  <si>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</si>
  <si>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</si>
  <si>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</si>
  <si>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</si>
  <si>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</si>
  <si>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</si>
  <si>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</si>
  <si>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</si>
  <si>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</si>
  <si>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</si>
  <si>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</si>
  <si>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</si>
  <si>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</si>
  <si>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</si>
  <si>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</si>
  <si>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</si>
  <si>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</si>
  <si>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</si>
  <si>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</si>
  <si>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</si>
  <si>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</si>
  <si>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</si>
  <si>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</si>
  <si>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</si>
  <si>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</si>
  <si>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</si>
  <si>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</si>
  <si>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</si>
  <si>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</si>
  <si>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</si>
  <si>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</si>
  <si>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</si>
  <si>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</si>
  <si>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</si>
  <si>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</si>
  <si>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</si>
  <si>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</si>
  <si>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</si>
  <si>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</si>
  <si>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</si>
  <si>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</si>
  <si>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</si>
  <si>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</si>
  <si>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</si>
  <si>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</si>
  <si>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</si>
  <si>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</si>
  <si>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</si>
  <si>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</si>
  <si>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</si>
  <si>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</si>
  <si>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</si>
  <si>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</si>
  <si>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</si>
  <si>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</si>
  <si>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</si>
  <si>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</si>
  <si>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</si>
  <si>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</si>
  <si>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</si>
  <si>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</si>
  <si>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</si>
  <si>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</si>
  <si>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</si>
  <si>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</si>
  <si>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</si>
  <si>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</si>
  <si>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</si>
  <si>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</si>
  <si>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</si>
  <si>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</si>
  <si>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</si>
  <si>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</si>
  <si>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</si>
  <si>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</si>
  <si>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</si>
  <si>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</si>
  <si>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</si>
  <si>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</si>
  <si>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</si>
  <si>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</si>
  <si>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</si>
  <si>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</si>
  <si>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</si>
  <si>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</si>
  <si>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</si>
  <si>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</si>
  <si>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</si>
  <si>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</si>
  <si>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</si>
  <si>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</si>
  <si>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</si>
  <si>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</si>
  <si>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</si>
  <si>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</si>
  <si>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</si>
  <si>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</si>
  <si>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</si>
  <si>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</si>
  <si>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</si>
  <si>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</si>
  <si>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</si>
  <si>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</si>
  <si>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</si>
  <si>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</si>
  <si>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</si>
  <si>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</si>
  <si>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</si>
  <si>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</si>
  <si>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</si>
  <si>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</si>
  <si>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</si>
  <si>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</si>
  <si>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</si>
  <si>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</si>
  <si>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</si>
  <si>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</si>
  <si>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</si>
  <si>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</si>
  <si>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</si>
  <si>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</si>
  <si>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</si>
  <si>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</si>
  <si>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</si>
  <si>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</si>
  <si>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</si>
  <si>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</si>
  <si>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</si>
  <si>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</si>
  <si>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</si>
  <si>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</si>
  <si>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</si>
  <si>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</si>
  <si>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</si>
  <si>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</si>
  <si>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</si>
  <si>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</si>
  <si>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</si>
  <si>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</si>
  <si>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</si>
  <si>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</si>
  <si>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</si>
  <si>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</si>
  <si>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</si>
  <si>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</si>
  <si>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</si>
  <si>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</si>
  <si>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</si>
  <si>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</si>
  <si>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</si>
  <si>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</si>
  <si>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</si>
  <si>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</si>
  <si>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</si>
  <si>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</si>
  <si>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</si>
  <si>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</si>
  <si>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</si>
  <si>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</si>
  <si>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</si>
  <si>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</si>
  <si>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</si>
  <si>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</si>
  <si>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</si>
  <si>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</si>
  <si>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</si>
  <si>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</si>
  <si>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</si>
  <si>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</si>
  <si>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</si>
  <si>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</si>
  <si>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</si>
  <si>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</si>
  <si>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</si>
  <si>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</si>
  <si>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</si>
  <si>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</si>
  <si>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</si>
  <si>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</si>
  <si>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</si>
  <si>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</si>
  <si>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</si>
  <si>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</si>
  <si>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</si>
  <si>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</si>
  <si>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</si>
  <si>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</si>
  <si>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</si>
  <si>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</si>
  <si>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</si>
  <si>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</si>
  <si>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</si>
  <si>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</si>
  <si>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</si>
  <si>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</si>
  <si>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</si>
  <si>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</si>
  <si>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</si>
  <si>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</si>
  <si>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</si>
  <si>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</si>
  <si>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</si>
  <si>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</si>
  <si>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</si>
  <si>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</si>
  <si>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</si>
  <si>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</si>
  <si>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</si>
  <si>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</si>
  <si>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</si>
  <si>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</si>
  <si>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</si>
  <si>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</si>
  <si>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</si>
  <si>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</si>
  <si>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</si>
  <si>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</si>
  <si>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</si>
  <si>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</si>
  <si>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</si>
  <si>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</si>
  <si>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</si>
  <si>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</si>
  <si>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</si>
  <si>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</si>
  <si>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</si>
  <si>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</si>
  <si>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</si>
  <si>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</si>
  <si>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</si>
  <si>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</si>
  <si>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</si>
  <si>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</si>
  <si>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</si>
  <si>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</si>
  <si>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</si>
  <si>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</si>
  <si>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</si>
  <si>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</si>
  <si>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</si>
  <si>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</si>
  <si>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</si>
  <si>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</si>
  <si>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</si>
  <si>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</si>
  <si>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</si>
  <si>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</si>
  <si>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</si>
  <si>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</si>
  <si>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</si>
  <si>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</si>
  <si>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</si>
  <si>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</si>
  <si>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</si>
  <si>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</si>
  <si>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</si>
  <si>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</si>
  <si>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</si>
  <si>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</si>
  <si>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</si>
  <si>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</si>
  <si>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</si>
  <si>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</si>
  <si>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</si>
  <si>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</si>
  <si>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</si>
  <si>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</si>
  <si>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</si>
  <si>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</si>
  <si>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</si>
  <si>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</si>
  <si>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</si>
  <si>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</si>
  <si>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</si>
  <si>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</si>
  <si>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</si>
  <si>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</si>
  <si>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</si>
  <si>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</si>
  <si>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</si>
  <si>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</si>
  <si>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</si>
  <si>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</si>
  <si>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</si>
  <si>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</si>
  <si>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</si>
  <si>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</si>
  <si>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</si>
  <si>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</si>
  <si>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</si>
  <si>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</si>
  <si>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</si>
  <si>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</si>
  <si>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</si>
  <si>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</si>
  <si>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</si>
  <si>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</si>
  <si>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</si>
  <si>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</si>
  <si>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</si>
  <si>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</si>
  <si>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</si>
  <si>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</si>
  <si>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</si>
  <si>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</si>
  <si>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</si>
  <si>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</si>
  <si>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</si>
  <si>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</si>
  <si>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</si>
  <si>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</si>
  <si>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</si>
  <si>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</si>
  <si>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</si>
  <si>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</si>
  <si>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</si>
  <si>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</si>
  <si>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</si>
  <si>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</si>
  <si>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</si>
  <si>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</si>
  <si>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</si>
  <si>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</si>
  <si>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</si>
  <si>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</si>
  <si>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</si>
  <si>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</si>
  <si>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</si>
  <si>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</si>
  <si>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</si>
  <si>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</si>
  <si>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</si>
  <si>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</si>
  <si>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</si>
  <si>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</si>
  <si>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</si>
  <si>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</si>
  <si>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</si>
  <si>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</si>
  <si>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</si>
  <si>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</si>
  <si>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</si>
  <si>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</si>
  <si>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</si>
  <si>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</si>
  <si>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</si>
  <si>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</si>
  <si>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</si>
  <si>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</si>
  <si>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</si>
  <si>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</si>
  <si>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</si>
  <si>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</si>
  <si>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</si>
  <si>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</si>
  <si>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</si>
  <si>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</si>
  <si>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</si>
  <si>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</si>
  <si>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</si>
  <si>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</si>
  <si>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</si>
  <si>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</si>
  <si>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</si>
  <si>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</si>
  <si>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</si>
  <si>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</si>
  <si>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</si>
  <si>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</si>
  <si>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</si>
  <si>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</si>
  <si>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</si>
  <si>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</si>
  <si>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</si>
  <si>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</si>
  <si>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</si>
  <si>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</si>
  <si>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</si>
  <si>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</si>
  <si>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</si>
  <si>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</si>
  <si>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</si>
  <si>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</si>
  <si>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</si>
  <si>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</si>
  <si>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</si>
  <si>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</si>
  <si>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</si>
  <si>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</si>
  <si>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</si>
  <si>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</si>
  <si>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</si>
  <si>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</si>
  <si>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</si>
  <si>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</si>
  <si>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</si>
  <si>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</si>
  <si>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</si>
  <si>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</si>
  <si>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</si>
  <si>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</si>
  <si>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</si>
  <si>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</si>
  <si>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</si>
  <si>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</si>
  <si>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</si>
  <si>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</si>
  <si>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</si>
  <si>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</si>
  <si>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</si>
  <si>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</si>
  <si>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</si>
  <si>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</si>
  <si>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</si>
  <si>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</si>
  <si>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</si>
  <si>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</si>
  <si>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</si>
  <si>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</si>
  <si>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</si>
  <si>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</si>
  <si>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</si>
  <si>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</si>
  <si>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</si>
  <si>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</si>
  <si>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</si>
  <si>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</si>
  <si>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</si>
  <si>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</si>
  <si>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</si>
  <si>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</si>
  <si>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</si>
  <si>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</si>
  <si>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</si>
  <si>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</si>
  <si>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</si>
  <si>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</si>
  <si>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</si>
  <si>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</si>
  <si>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</si>
  <si>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</si>
  <si>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</si>
  <si>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</si>
  <si>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</si>
  <si>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</si>
  <si>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</si>
  <si>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</si>
  <si>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</si>
  <si>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</si>
  <si>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</si>
  <si>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</si>
  <si>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</si>
  <si>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</si>
  <si>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</si>
  <si>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</si>
  <si>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</si>
  <si>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</si>
  <si>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</si>
  <si>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</si>
  <si>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</si>
  <si>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</si>
  <si>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</si>
  <si>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</si>
  <si>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</si>
  <si>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</si>
  <si>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</si>
  <si>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</si>
  <si>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</si>
  <si>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</si>
  <si>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</si>
  <si>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</si>
  <si>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</si>
  <si>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</si>
  <si>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</si>
  <si>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</si>
  <si>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</si>
  <si>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</si>
  <si>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</si>
  <si>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</si>
  <si>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</si>
  <si>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</si>
  <si>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</si>
  <si>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</si>
  <si>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</si>
  <si>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</si>
  <si>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</si>
  <si>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</si>
  <si>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</si>
  <si>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</si>
  <si>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</si>
  <si>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</si>
  <si>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</si>
  <si>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</si>
  <si>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</si>
  <si>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</si>
  <si>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</si>
  <si>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</si>
  <si>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</si>
  <si>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</si>
  <si>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</si>
  <si>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</si>
  <si>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</si>
  <si>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</si>
  <si>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</si>
  <si>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</si>
  <si>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</si>
  <si>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</si>
  <si>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</si>
  <si>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</si>
  <si>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</si>
  <si>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</si>
  <si>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</si>
  <si>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</si>
  <si>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</si>
  <si>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</si>
  <si>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</si>
  <si>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</si>
  <si>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</si>
  <si>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</si>
  <si>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</si>
  <si>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</si>
  <si>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</si>
  <si>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</si>
  <si>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</si>
  <si>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</si>
  <si>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</si>
  <si>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</si>
  <si>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</si>
  <si>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</si>
  <si>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</si>
  <si>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</si>
  <si>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</si>
  <si>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</si>
  <si>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</si>
  <si>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</si>
  <si>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</si>
  <si>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</si>
  <si>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</si>
  <si>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</si>
  <si>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</si>
  <si>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</si>
  <si>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</si>
  <si>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</si>
  <si>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</si>
  <si>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</si>
  <si>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</si>
  <si>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</si>
  <si>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</si>
  <si>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</si>
  <si>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</si>
  <si>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</si>
  <si>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</si>
  <si>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</si>
  <si>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</si>
  <si>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</si>
  <si>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</si>
  <si>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</si>
  <si>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</si>
  <si>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</si>
  <si>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</si>
  <si>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</si>
  <si>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</si>
  <si>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</si>
  <si>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</si>
  <si>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</si>
  <si>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</si>
  <si>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</si>
  <si>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</si>
  <si>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</si>
  <si>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</si>
  <si>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</si>
  <si>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</si>
  <si>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</si>
  <si>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</si>
  <si>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</si>
  <si>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</si>
  <si>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</si>
  <si>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</si>
  <si>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</si>
  <si>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</si>
  <si>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</si>
  <si>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</si>
  <si>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</si>
  <si>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</si>
  <si>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</si>
  <si>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</si>
  <si>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</si>
  <si>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</si>
  <si>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</si>
  <si>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</si>
  <si>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</si>
  <si>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</si>
  <si>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</si>
  <si>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</si>
  <si>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</si>
  <si>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</si>
  <si>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</si>
  <si>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</si>
  <si>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</si>
  <si>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</si>
  <si>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</si>
  <si>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</si>
  <si>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</si>
  <si>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</si>
  <si>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</si>
  <si>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</si>
  <si>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</si>
  <si>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</si>
  <si>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</si>
  <si>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</si>
  <si>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</si>
  <si>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</si>
  <si>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</si>
  <si>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</si>
  <si>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</si>
  <si>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</si>
  <si>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</si>
  <si>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</si>
  <si>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</si>
  <si>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</si>
  <si>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</si>
  <si>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</si>
  <si>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</si>
  <si>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</si>
  <si>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</si>
  <si>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</si>
  <si>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</si>
  <si>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</si>
  <si>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</si>
  <si>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</si>
  <si>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</si>
  <si>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</si>
  <si>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</si>
  <si>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</si>
  <si>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</si>
  <si>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</si>
  <si>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</si>
  <si>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</si>
  <si>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</si>
  <si>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</si>
  <si>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</si>
  <si>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</si>
  <si>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</si>
  <si>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</si>
  <si>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</si>
  <si>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</si>
  <si>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</si>
  <si>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</si>
  <si>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</si>
  <si>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</si>
  <si>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</si>
  <si>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</si>
  <si>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</si>
  <si>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</si>
  <si>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</si>
  <si>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</si>
  <si>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</si>
  <si>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</si>
  <si>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</si>
  <si>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</si>
  <si>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</si>
  <si>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</si>
  <si>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</si>
  <si>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</si>
  <si>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</si>
  <si>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</si>
  <si>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</si>
  <si>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</si>
  <si>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</si>
  <si>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</si>
  <si>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</si>
  <si>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</si>
  <si>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</si>
  <si>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</si>
  <si>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</si>
  <si>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</si>
  <si>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</si>
  <si>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</si>
  <si>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</si>
  <si>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</si>
  <si>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</si>
  <si>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</si>
  <si>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</si>
  <si>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</si>
  <si>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</si>
  <si>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</si>
  <si>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</si>
  <si>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</si>
  <si>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</si>
  <si>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</si>
  <si>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</si>
  <si>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</si>
  <si>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</si>
  <si>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</si>
  <si>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</si>
  <si>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</si>
  <si>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</si>
  <si>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</si>
  <si>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</si>
  <si>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</si>
  <si>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</si>
  <si>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</si>
  <si>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</si>
  <si>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</si>
  <si>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</si>
  <si>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</si>
  <si>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</si>
  <si>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</si>
  <si>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</si>
  <si>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</si>
  <si>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</si>
  <si>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</si>
  <si>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</si>
  <si>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</si>
  <si>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</si>
  <si>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</si>
  <si>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</si>
  <si>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</si>
  <si>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</si>
  <si>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</si>
  <si>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</si>
  <si>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</si>
  <si>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</si>
  <si>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</si>
  <si>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</si>
  <si>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</si>
  <si>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</si>
  <si>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</si>
  <si>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</si>
  <si>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</si>
  <si>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</si>
  <si>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</si>
  <si>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</si>
  <si>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</si>
  <si>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</si>
  <si>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</si>
  <si>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</si>
  <si>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</si>
  <si>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</si>
  <si>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</si>
  <si>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</si>
  <si>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</si>
  <si>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</si>
  <si>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</si>
  <si>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</si>
  <si>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</si>
  <si>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</si>
  <si>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</si>
  <si>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</si>
  <si>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</si>
  <si>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</si>
  <si>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</si>
  <si>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</si>
  <si>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</si>
  <si>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</si>
  <si>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</si>
  <si>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</si>
  <si>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</si>
  <si>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</si>
  <si>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</si>
  <si>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</si>
  <si>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</si>
  <si>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</si>
  <si>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</si>
  <si>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</si>
  <si>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</si>
  <si>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</si>
  <si>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</si>
  <si>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</si>
  <si>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</si>
  <si>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</si>
  <si>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</si>
  <si>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</si>
  <si>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</si>
  <si>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</si>
  <si>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</si>
  <si>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</si>
  <si>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</si>
  <si>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</si>
  <si>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</si>
  <si>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</si>
  <si>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</si>
  <si>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</si>
  <si>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</si>
  <si>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</si>
  <si>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</si>
  <si>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</si>
  <si>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</si>
  <si>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</si>
  <si>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</si>
  <si>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</si>
  <si>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</si>
  <si>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</si>
  <si>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</si>
  <si>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</si>
  <si>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</si>
  <si>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</si>
  <si>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</si>
  <si>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</si>
  <si>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</si>
  <si>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</si>
  <si>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</si>
  <si>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</si>
  <si>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</si>
  <si>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</si>
  <si>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</si>
  <si>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</si>
  <si>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</si>
  <si>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</si>
  <si>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</si>
  <si>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</si>
  <si>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</si>
  <si>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</si>
  <si>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</si>
  <si>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</si>
  <si>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</si>
  <si>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</si>
  <si>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</si>
  <si>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</si>
  <si>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</si>
  <si>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</si>
  <si>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</si>
  <si>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</si>
  <si>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</si>
  <si>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</si>
  <si>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</si>
  <si>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</si>
  <si>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</si>
  <si>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</si>
  <si>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</si>
  <si>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</si>
  <si>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</si>
  <si>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</si>
  <si>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</si>
  <si>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</si>
  <si>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</si>
  <si>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</si>
  <si>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</si>
  <si>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</si>
  <si>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</si>
  <si>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</si>
  <si>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</si>
  <si>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</si>
  <si>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</si>
  <si>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</si>
  <si>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</si>
  <si>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</si>
  <si>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</si>
  <si>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</si>
  <si>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</si>
  <si>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</si>
  <si>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</si>
  <si>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</si>
  <si>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</si>
  <si>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</si>
  <si>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</si>
  <si>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</si>
  <si>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</si>
  <si>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</si>
  <si>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</si>
  <si>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</si>
  <si>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</si>
  <si>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</si>
  <si>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</si>
  <si>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</si>
  <si>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</si>
  <si>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</si>
  <si>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</si>
  <si>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</si>
  <si>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</si>
  <si>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</si>
  <si>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</si>
  <si>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</si>
  <si>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</si>
  <si>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</si>
  <si>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</si>
  <si>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</si>
  <si>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</si>
  <si>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</si>
  <si>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</si>
  <si>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</si>
  <si>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</si>
  <si>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</si>
  <si>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</si>
  <si>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</si>
  <si>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</si>
  <si>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</si>
  <si>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</si>
  <si>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</si>
  <si>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</si>
  <si>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</si>
  <si>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</si>
  <si>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</si>
  <si>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</si>
  <si>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</si>
  <si>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</si>
  <si>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</si>
  <si>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</si>
  <si>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</si>
  <si>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</si>
  <si>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</si>
  <si>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</si>
  <si>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</si>
  <si>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</si>
  <si>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</si>
  <si>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</si>
  <si>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</si>
  <si>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</si>
  <si>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</si>
  <si>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</si>
  <si>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</si>
  <si>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</si>
  <si>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</si>
  <si>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</si>
  <si>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</si>
  <si>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</si>
  <si>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</si>
  <si>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</si>
  <si>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</si>
  <si>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</si>
  <si>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</si>
  <si>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</si>
  <si>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</si>
  <si>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</si>
  <si>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</si>
  <si>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</si>
  <si>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</si>
  <si>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</si>
  <si>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</si>
  <si>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</si>
  <si>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</si>
  <si>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</si>
  <si>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</si>
  <si>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</si>
  <si>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</si>
  <si>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</si>
  <si>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</si>
  <si>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</si>
  <si>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</si>
  <si>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</si>
  <si>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</si>
  <si>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</si>
  <si>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</si>
  <si>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</si>
  <si>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</si>
  <si>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</si>
  <si>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</si>
  <si>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</si>
  <si>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</si>
  <si>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</si>
  <si>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</si>
  <si>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</si>
  <si>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</si>
  <si>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</si>
  <si>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</si>
  <si>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</si>
  <si>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</si>
  <si>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</si>
  <si>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</si>
  <si>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</si>
  <si>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</si>
  <si>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</si>
  <si>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</si>
  <si>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</si>
  <si>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</si>
  <si>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</si>
  <si>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</si>
  <si>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</si>
  <si>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</si>
  <si>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</si>
  <si>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</si>
  <si>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</si>
  <si>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</si>
  <si>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</si>
  <si>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</si>
  <si>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</si>
  <si>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</si>
  <si>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</si>
  <si>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</si>
  <si>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</si>
  <si>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</si>
  <si>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</si>
  <si>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</si>
  <si>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</si>
  <si>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</si>
  <si>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</si>
  <si>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</si>
  <si>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</si>
  <si>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</si>
  <si>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</si>
  <si>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</si>
  <si>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</si>
  <si>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</si>
  <si>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</si>
  <si>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</si>
  <si>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</si>
  <si>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</si>
  <si>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</si>
  <si>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</si>
  <si>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</si>
  <si>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</si>
  <si>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</si>
  <si>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</si>
  <si>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</si>
  <si>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</si>
  <si>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</si>
  <si>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</si>
  <si>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</si>
  <si>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</si>
  <si>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</si>
  <si>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</si>
  <si>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</si>
  <si>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</si>
  <si>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</si>
  <si>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</si>
  <si>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</si>
  <si>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</si>
  <si>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</si>
  <si>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</si>
  <si>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</si>
  <si>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</si>
  <si>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</si>
  <si>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</si>
  <si>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</si>
  <si>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</si>
  <si>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</si>
  <si>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</si>
  <si>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</si>
  <si>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</si>
  <si>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</si>
  <si>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</si>
  <si>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</si>
  <si>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</si>
  <si>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</si>
  <si>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</si>
  <si>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</si>
  <si>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</si>
  <si>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</si>
  <si>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</si>
  <si>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</si>
  <si>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</si>
  <si>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</si>
  <si>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</si>
  <si>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</si>
  <si>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</si>
  <si>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</si>
  <si>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</si>
  <si>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</si>
  <si>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</si>
  <si>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</si>
  <si>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</si>
  <si>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</si>
  <si>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</si>
  <si>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</si>
  <si>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</si>
  <si>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</si>
  <si>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</si>
  <si>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</si>
  <si>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</si>
  <si>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</si>
  <si>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</si>
  <si>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</si>
  <si>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</si>
  <si>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</si>
  <si>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</si>
  <si>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</si>
  <si>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</si>
  <si>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</si>
  <si>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</si>
  <si>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</si>
  <si>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</si>
  <si>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</si>
  <si>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</si>
  <si>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</si>
  <si>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</si>
  <si>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</si>
  <si>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</si>
  <si>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</si>
  <si>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</si>
  <si>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</si>
  <si>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</si>
  <si>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</si>
  <si>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</si>
  <si>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</si>
  <si>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</si>
  <si>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</si>
  <si>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</si>
  <si>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</si>
  <si>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</si>
  <si>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</si>
  <si>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</si>
  <si>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</si>
  <si>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</si>
  <si>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</si>
  <si>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</si>
  <si>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</si>
  <si>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</si>
  <si>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</si>
  <si>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</si>
  <si>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</si>
  <si>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</si>
  <si>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</si>
  <si>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</si>
  <si>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</si>
  <si>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</si>
  <si>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</si>
  <si>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</si>
  <si>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</si>
  <si>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</si>
  <si>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</si>
  <si>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</si>
  <si>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</si>
  <si>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</si>
  <si>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</si>
  <si>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</si>
  <si>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</si>
  <si>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</si>
  <si>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</si>
  <si>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</si>
  <si>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</si>
  <si>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</si>
  <si>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</si>
  <si>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</si>
  <si>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</si>
  <si>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</si>
  <si>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</si>
  <si>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</si>
  <si>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</si>
  <si>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</si>
  <si>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</si>
  <si>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</si>
  <si>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</si>
  <si>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</si>
  <si>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</si>
  <si>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</si>
  <si>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</si>
  <si>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</si>
  <si>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</si>
  <si>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</si>
  <si>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</si>
  <si>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</si>
  <si>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</si>
  <si>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</si>
  <si>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</si>
  <si>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</si>
  <si>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</si>
  <si>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</si>
  <si>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</si>
  <si>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</si>
  <si>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</si>
  <si>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</si>
  <si>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</si>
  <si>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</si>
  <si>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</si>
  <si>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</si>
  <si>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</si>
  <si>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</si>
  <si>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</si>
  <si>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</si>
  <si>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</si>
  <si>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</si>
  <si>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</si>
  <si>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</si>
  <si>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</si>
  <si>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</si>
  <si>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</si>
  <si>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</si>
  <si>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</si>
  <si>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</si>
  <si>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</si>
  <si>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</si>
  <si>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</si>
  <si>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</si>
  <si>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</si>
  <si>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</si>
  <si>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</si>
  <si>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</si>
  <si>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</si>
  <si>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</si>
  <si>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</si>
  <si>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</si>
  <si>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</si>
  <si>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</si>
  <si>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</si>
  <si>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</si>
  <si>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</si>
  <si>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</si>
  <si>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</si>
  <si>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</si>
  <si>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</si>
  <si>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</si>
  <si>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</si>
  <si>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</si>
  <si>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</si>
  <si>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</si>
  <si>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</si>
  <si>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</si>
  <si>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</si>
  <si>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</si>
  <si>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</si>
  <si>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</si>
  <si>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</si>
  <si>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</si>
  <si>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</si>
  <si>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</si>
  <si>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</si>
  <si>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</si>
  <si>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</si>
  <si>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</si>
  <si>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</si>
  <si>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</si>
  <si>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</si>
  <si>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</si>
  <si>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</si>
  <si>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</si>
  <si>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</si>
  <si>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</si>
  <si>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</si>
  <si>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</si>
  <si>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</si>
  <si>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</si>
  <si>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</si>
  <si>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</si>
  <si>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</si>
  <si>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</si>
  <si>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</si>
  <si>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</si>
  <si>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</si>
  <si>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</si>
  <si>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</si>
  <si>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</si>
  <si>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</si>
  <si>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</si>
  <si>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</si>
  <si>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</si>
  <si>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</si>
  <si>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</si>
  <si>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</si>
  <si>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</si>
  <si>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</si>
  <si>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</si>
  <si>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</si>
  <si>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</si>
  <si>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</si>
  <si>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</si>
  <si>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</si>
  <si>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</si>
  <si>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</si>
  <si>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</si>
  <si>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</si>
  <si>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</si>
  <si>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</si>
  <si>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</si>
  <si>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</si>
  <si>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</si>
  <si>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</si>
  <si>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</si>
  <si>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</si>
  <si>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</si>
  <si>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</si>
  <si>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</si>
  <si>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</si>
  <si>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</si>
  <si>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</si>
  <si>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</si>
  <si>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</si>
  <si>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</si>
  <si>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</si>
  <si>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</si>
  <si>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</si>
  <si>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</si>
  <si>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</si>
  <si>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</si>
  <si>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</si>
  <si>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</si>
  <si>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</si>
  <si>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</si>
  <si>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</si>
  <si>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</si>
  <si>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</si>
  <si>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</si>
  <si>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</si>
  <si>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</si>
  <si>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</si>
  <si>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</si>
  <si>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</si>
  <si>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</si>
  <si>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</si>
  <si>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</si>
  <si>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</si>
  <si>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</si>
  <si>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</si>
  <si>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</si>
  <si>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</si>
  <si>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</si>
  <si>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</si>
  <si>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</si>
  <si>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</si>
  <si>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</si>
  <si>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</si>
  <si>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</si>
  <si>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</si>
  <si>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</si>
  <si>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</si>
  <si>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</si>
  <si>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</si>
  <si>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</si>
  <si>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</si>
  <si>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</si>
  <si>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</si>
  <si>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</si>
  <si>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</si>
  <si>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</si>
  <si>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</si>
  <si>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</si>
  <si>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</si>
  <si>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</si>
  <si>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</si>
  <si>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</si>
  <si>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</si>
  <si>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</si>
  <si>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</si>
  <si>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</si>
  <si>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</si>
  <si>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</si>
  <si>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</si>
  <si>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</si>
  <si>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</si>
  <si>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</si>
  <si>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</si>
  <si>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</si>
  <si>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</si>
  <si>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</si>
  <si>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</si>
  <si>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</si>
  <si>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</si>
  <si>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</si>
  <si>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</si>
  <si>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</si>
  <si>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</si>
  <si>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</si>
  <si>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</si>
  <si>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</si>
  <si>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</si>
  <si>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</si>
  <si>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</si>
  <si>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</si>
  <si>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</si>
  <si>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</si>
  <si>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</si>
  <si>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</si>
  <si>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</si>
  <si>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</si>
  <si>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</si>
  <si>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</si>
  <si>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</si>
  <si>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</si>
  <si>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</si>
  <si>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</si>
  <si>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</si>
  <si>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</si>
  <si>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</si>
  <si>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</si>
  <si>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</si>
  <si>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</si>
  <si>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</si>
  <si>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</si>
  <si>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</si>
  <si>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</si>
  <si>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</si>
  <si>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</si>
  <si>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</si>
  <si>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</si>
  <si>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</si>
  <si>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</si>
  <si>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</si>
  <si>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</si>
  <si>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</si>
  <si>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</si>
  <si>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</si>
  <si>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</si>
  <si>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</si>
  <si>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</si>
  <si>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</si>
  <si>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</si>
  <si>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</si>
  <si>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</si>
  <si>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</si>
  <si>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</si>
  <si>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</si>
  <si>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</si>
  <si>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</si>
  <si>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</si>
  <si>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</si>
  <si>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</si>
  <si>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</si>
  <si>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</si>
  <si>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</si>
  <si>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</si>
  <si>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</si>
  <si>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</si>
  <si>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</si>
  <si>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</si>
  <si>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</si>
  <si>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</si>
  <si>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</si>
  <si>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</si>
  <si>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</si>
  <si>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</si>
  <si>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</si>
  <si>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</si>
  <si>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</si>
  <si>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</si>
  <si>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</si>
  <si>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</si>
  <si>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</si>
  <si>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</si>
  <si>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</si>
  <si>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</si>
  <si>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</si>
  <si>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</si>
  <si>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</si>
  <si>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</si>
  <si>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</si>
  <si>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</si>
  <si>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</si>
  <si>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</si>
  <si>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</si>
  <si>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</si>
  <si>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</si>
  <si>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</si>
  <si>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</si>
  <si>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</si>
  <si>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</si>
  <si>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</si>
  <si>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</si>
  <si>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</si>
  <si>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</si>
  <si>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</si>
  <si>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</si>
  <si>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</si>
  <si>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</si>
  <si>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</si>
  <si>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</si>
  <si>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</si>
  <si>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</si>
  <si>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</si>
  <si>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</si>
  <si>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</si>
  <si>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</si>
  <si>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</si>
  <si>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</si>
  <si>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</si>
  <si>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</si>
  <si>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</si>
  <si>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</si>
  <si>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</si>
  <si>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</si>
  <si>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</si>
  <si>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</si>
  <si>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</si>
  <si>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</si>
  <si>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</si>
  <si>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</si>
  <si>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</si>
  <si>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</si>
  <si>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</si>
  <si>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</si>
  <si>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</si>
  <si>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</si>
  <si>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</si>
  <si>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</si>
  <si>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</si>
  <si>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</si>
  <si>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</si>
  <si>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</si>
  <si>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</si>
  <si>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</si>
  <si>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</si>
  <si>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</si>
  <si>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</si>
  <si>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</si>
  <si>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</si>
  <si>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</si>
  <si>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</si>
  <si>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</si>
  <si>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</si>
  <si>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</si>
  <si>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</si>
  <si>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</si>
  <si>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</si>
  <si>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</si>
  <si>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</si>
  <si>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</si>
  <si>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</si>
  <si>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</si>
  <si>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</si>
  <si>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</si>
  <si>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</si>
  <si>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</si>
  <si>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</si>
  <si>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</si>
  <si>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</si>
  <si>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</si>
  <si>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</si>
  <si>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</si>
  <si>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</si>
  <si>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</si>
  <si>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</si>
  <si>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</si>
  <si>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</si>
  <si>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</si>
  <si>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</si>
  <si>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</si>
  <si>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</si>
  <si>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</si>
  <si>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</si>
  <si>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</si>
  <si>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</si>
  <si>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</si>
  <si>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</si>
  <si>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</si>
  <si>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</si>
  <si>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</si>
  <si>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</si>
  <si>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</si>
  <si>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</si>
  <si>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</si>
  <si>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</si>
  <si>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</si>
  <si>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</si>
  <si>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</si>
  <si>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</si>
  <si>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</si>
  <si>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</si>
  <si>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</si>
  <si>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</si>
  <si>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</si>
  <si>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</si>
  <si>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</si>
  <si>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</si>
  <si>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</si>
  <si>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</si>
  <si>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</si>
  <si>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</si>
  <si>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</si>
  <si>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</si>
  <si>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</si>
  <si>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</si>
  <si>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</si>
  <si>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</si>
  <si>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</si>
  <si>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</si>
  <si>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</si>
  <si>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</si>
  <si>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</si>
  <si>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</si>
  <si>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</si>
  <si>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</si>
  <si>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</si>
  <si>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</si>
  <si>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</si>
  <si>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</si>
  <si>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</si>
  <si>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</si>
  <si>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</si>
  <si>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</si>
  <si>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</si>
  <si>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</si>
  <si>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</si>
  <si>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</si>
  <si>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</si>
  <si>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</si>
  <si>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</si>
  <si>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</si>
  <si>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</si>
  <si>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</si>
  <si>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</si>
  <si>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</si>
  <si>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</si>
  <si>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</si>
  <si>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</si>
  <si>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</si>
  <si>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</si>
  <si>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</si>
  <si>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</si>
  <si>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</si>
  <si>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</si>
  <si>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</si>
  <si>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</si>
  <si>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</si>
  <si>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</si>
  <si>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</si>
  <si>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</si>
  <si>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</si>
  <si>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</si>
  <si>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</si>
  <si>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</si>
  <si>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</si>
  <si>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</si>
  <si>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</si>
  <si>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</si>
  <si>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</si>
  <si>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</si>
  <si>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</si>
  <si>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</si>
  <si>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</si>
  <si>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</si>
  <si>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</si>
  <si>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</si>
  <si>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</si>
  <si>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</si>
  <si>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</si>
  <si>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</si>
  <si>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</si>
  <si>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</si>
  <si>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</si>
  <si>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</si>
  <si>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</si>
  <si>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</si>
  <si>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</si>
  <si>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</si>
  <si>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</si>
  <si>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</si>
  <si>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</si>
  <si>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</si>
  <si>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</si>
  <si>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</si>
  <si>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</si>
  <si>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</si>
  <si>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</si>
  <si>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</si>
  <si>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</si>
  <si>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</si>
  <si>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</si>
  <si>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</si>
  <si>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</si>
  <si>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</si>
  <si>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</si>
  <si>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</si>
  <si>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</si>
  <si>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</si>
  <si>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</si>
  <si>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</si>
  <si>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</si>
  <si>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</si>
  <si>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</si>
  <si>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</si>
  <si>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</si>
  <si>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</si>
  <si>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</si>
  <si>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</si>
  <si>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</si>
  <si>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</si>
  <si>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</si>
  <si>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</si>
  <si>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</si>
  <si>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</si>
  <si>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</si>
  <si>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</si>
  <si>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</si>
  <si>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</si>
  <si>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</si>
  <si>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</si>
  <si>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</si>
  <si>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</si>
  <si>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</si>
  <si>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</si>
  <si>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</si>
  <si>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</si>
  <si>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</si>
  <si>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</si>
  <si>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</si>
  <si>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</si>
  <si>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</si>
  <si>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</si>
  <si>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</si>
  <si>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</si>
  <si>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</si>
  <si>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</si>
  <si>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</si>
  <si>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</si>
  <si>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</si>
  <si>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</si>
  <si>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</si>
  <si>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</si>
  <si>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</si>
  <si>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</si>
  <si>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</si>
  <si>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</si>
  <si>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</si>
  <si>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</si>
  <si>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</si>
  <si>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</si>
  <si>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</si>
  <si>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</si>
  <si>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</si>
  <si>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</si>
  <si>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</si>
  <si>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</si>
  <si>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</si>
  <si>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</si>
  <si>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</si>
  <si>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</si>
  <si>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</si>
  <si>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</si>
  <si>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</si>
  <si>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</si>
  <si>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</si>
  <si>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</si>
  <si>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</si>
  <si>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</si>
  <si>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</si>
  <si>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</si>
  <si>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</si>
  <si>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</si>
  <si>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</si>
  <si>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</si>
  <si>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</si>
  <si>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</si>
  <si>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</si>
  <si>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</si>
  <si>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</si>
  <si>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</si>
  <si>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</si>
  <si>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</si>
  <si>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</si>
  <si>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</si>
  <si>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</si>
  <si>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</si>
  <si>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</si>
  <si>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</si>
  <si>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</si>
  <si>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</si>
  <si>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</si>
  <si>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</si>
  <si>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</si>
  <si>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</si>
  <si>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</si>
  <si>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</si>
  <si>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</si>
  <si>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</si>
  <si>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</si>
  <si>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</si>
  <si>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</si>
  <si>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</si>
  <si>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</si>
  <si>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</si>
  <si>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</si>
  <si>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</si>
  <si>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</si>
  <si>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</si>
  <si>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</si>
  <si>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</si>
  <si>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</si>
  <si>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</si>
  <si>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</si>
  <si>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</si>
  <si>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</si>
  <si>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</si>
  <si>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</si>
  <si>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</si>
  <si>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</si>
  <si>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</si>
  <si>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</si>
  <si>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</si>
  <si>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</si>
  <si>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</si>
  <si>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</si>
  <si>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</si>
  <si>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</si>
  <si>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</si>
  <si>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</si>
  <si>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</si>
  <si>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</si>
  <si>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</si>
  <si>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</si>
  <si>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</si>
  <si>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</si>
  <si>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</si>
  <si>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</si>
  <si>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</si>
  <si>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</si>
  <si>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</si>
  <si>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</si>
  <si>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</si>
  <si>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</si>
  <si>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</si>
  <si>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</si>
  <si>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</si>
  <si>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</si>
  <si>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</si>
  <si>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</si>
  <si>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</si>
  <si>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</si>
  <si>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</si>
  <si>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</si>
  <si>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</si>
  <si>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</si>
  <si>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</si>
  <si>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</si>
  <si>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</si>
  <si>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</si>
  <si>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</si>
  <si>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</si>
  <si>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</si>
  <si>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</si>
  <si>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</si>
  <si>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</si>
  <si>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</si>
  <si>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</si>
  <si>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</si>
  <si>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</si>
  <si>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</si>
  <si>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</si>
  <si>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</si>
  <si>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</si>
  <si>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</si>
  <si>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</si>
  <si>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</si>
  <si>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</si>
  <si>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</si>
  <si>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</si>
  <si>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</si>
  <si>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</si>
  <si>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</si>
  <si>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</si>
  <si>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</si>
  <si>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</si>
  <si>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</si>
  <si>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</si>
  <si>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</si>
  <si>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</si>
  <si>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</si>
  <si>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</si>
  <si>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</si>
  <si>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</si>
  <si>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</si>
  <si>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</si>
  <si>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</si>
  <si>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</si>
  <si>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</si>
  <si>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</si>
  <si>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</si>
  <si>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</si>
  <si>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</si>
  <si>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</si>
  <si>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</si>
  <si>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</si>
  <si>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</si>
  <si>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</si>
  <si>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</si>
  <si>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</si>
  <si>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</si>
  <si>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</si>
  <si>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</si>
  <si>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</si>
  <si>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</si>
  <si>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</si>
  <si>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</si>
  <si>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</si>
  <si>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</si>
  <si>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</si>
  <si>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</si>
  <si>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</si>
  <si>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</si>
  <si>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</si>
  <si>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</si>
  <si>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</si>
  <si>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</si>
  <si>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</si>
  <si>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</si>
  <si>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</si>
  <si>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</si>
  <si>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</si>
  <si>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</si>
  <si>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</si>
  <si>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</si>
  <si>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</si>
  <si>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</si>
  <si>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</si>
  <si>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</si>
  <si>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</si>
  <si>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</si>
  <si>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</si>
  <si>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</si>
  <si>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</si>
  <si>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</si>
  <si>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</si>
  <si>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</si>
  <si>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</si>
  <si>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</si>
  <si>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</si>
  <si>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</si>
  <si>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</si>
  <si>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</si>
  <si>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</si>
  <si>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</si>
  <si>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</si>
  <si>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</si>
  <si>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</si>
  <si>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</si>
  <si>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</si>
  <si>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</si>
  <si>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</si>
  <si>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</si>
  <si>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</si>
  <si>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</si>
  <si>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</si>
  <si>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</si>
  <si>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</si>
  <si>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</si>
  <si>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</si>
  <si>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</si>
  <si>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</si>
  <si>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</si>
  <si>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</si>
  <si>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</si>
  <si>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</si>
  <si>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</si>
  <si>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</si>
  <si>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</si>
  <si>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</si>
  <si>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</si>
  <si>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</si>
  <si>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</si>
  <si>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</si>
  <si>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</si>
  <si>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</si>
  <si>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</si>
  <si>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</si>
  <si>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</si>
  <si>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</si>
  <si>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</si>
  <si>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</si>
  <si>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</si>
  <si>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</si>
  <si>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</si>
  <si>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</si>
  <si>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</si>
  <si>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</si>
  <si>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</si>
  <si>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</si>
  <si>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</si>
  <si>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</si>
  <si>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</si>
  <si>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</si>
  <si>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</si>
  <si>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</si>
  <si>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</si>
  <si>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</si>
  <si>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</si>
  <si>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</si>
  <si>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</si>
  <si>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</si>
  <si>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</si>
  <si>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</si>
  <si>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</si>
  <si>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</si>
  <si>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</si>
  <si>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</si>
  <si>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</si>
  <si>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</si>
  <si>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</si>
  <si>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</si>
  <si>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</si>
  <si>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</si>
  <si>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</si>
  <si>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</si>
  <si>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</si>
  <si>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</si>
  <si>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</si>
  <si>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</si>
  <si>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</si>
  <si>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</si>
  <si>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</si>
  <si>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</si>
  <si>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</si>
  <si>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</si>
  <si>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</si>
  <si>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</si>
  <si>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</si>
  <si>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</si>
  <si>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</si>
  <si>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</si>
  <si>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</si>
  <si>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</si>
  <si>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</si>
  <si>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</si>
  <si>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</si>
  <si>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</si>
  <si>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</si>
  <si>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</si>
  <si>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</si>
  <si>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</si>
  <si>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</si>
  <si>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</si>
  <si>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</si>
  <si>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</si>
  <si>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</si>
  <si>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</si>
  <si>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</si>
  <si>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</si>
  <si>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</si>
  <si>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</si>
  <si>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</si>
  <si>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</si>
  <si>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</si>
  <si>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</si>
  <si>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</si>
  <si>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</si>
  <si>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</si>
  <si>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</si>
  <si>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</si>
  <si>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</si>
  <si>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</si>
  <si>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</si>
  <si>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</si>
  <si>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</si>
  <si>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</si>
  <si>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</si>
  <si>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</si>
  <si>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</si>
  <si>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</si>
  <si>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</si>
  <si>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</si>
  <si>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</si>
  <si>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</si>
  <si>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</si>
  <si>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</si>
  <si>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</si>
  <si>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</si>
  <si>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</si>
  <si>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</si>
  <si>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</si>
  <si>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</si>
  <si>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</si>
  <si>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</si>
  <si>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</si>
  <si>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</si>
  <si>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</si>
  <si>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</si>
  <si>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</si>
  <si>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</si>
  <si>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</si>
  <si>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</si>
  <si>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</si>
  <si>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</si>
  <si>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</si>
  <si>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</si>
  <si>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</si>
  <si>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</si>
  <si>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</si>
  <si>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</si>
  <si>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</si>
  <si>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</si>
  <si>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</si>
  <si>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</si>
  <si>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</si>
  <si>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</si>
  <si>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</si>
  <si>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</si>
  <si>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</si>
  <si>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</si>
  <si>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</si>
  <si>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</si>
  <si>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</si>
  <si>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</si>
  <si>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</si>
  <si>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</si>
  <si>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</si>
  <si>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</si>
  <si>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</si>
  <si>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</si>
  <si>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</si>
  <si>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</si>
  <si>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</si>
  <si>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</si>
  <si>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</si>
  <si>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</si>
  <si>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</si>
  <si>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</si>
  <si>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</si>
  <si>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</si>
  <si>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</si>
  <si>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</si>
  <si>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</si>
  <si>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</si>
  <si>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</si>
  <si>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</si>
  <si>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</si>
  <si>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</si>
  <si>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</si>
  <si>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</si>
  <si>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</si>
  <si>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</si>
  <si>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</si>
  <si>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</si>
  <si>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</si>
  <si>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</si>
  <si>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</si>
  <si>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</si>
  <si>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</si>
  <si>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</si>
  <si>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</si>
  <si>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</si>
  <si>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</si>
  <si>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</si>
  <si>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</si>
  <si>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</si>
  <si>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</si>
  <si>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</si>
  <si>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</si>
  <si>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</si>
  <si>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</si>
  <si>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</si>
  <si>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</si>
  <si>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</si>
  <si>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</si>
  <si>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</si>
  <si>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</si>
  <si>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</si>
  <si>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</si>
  <si>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</si>
  <si>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</si>
  <si>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</si>
  <si>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</si>
  <si>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</si>
  <si>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</si>
  <si>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</si>
  <si>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</si>
  <si>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</si>
  <si>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</si>
  <si>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</si>
  <si>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</si>
  <si>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</si>
  <si>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</si>
  <si>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</si>
  <si>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</si>
  <si>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</si>
  <si>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</si>
  <si>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</si>
  <si>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</si>
  <si>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</si>
  <si>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</si>
  <si>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</si>
  <si>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</si>
  <si>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</si>
  <si>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</si>
  <si>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</si>
  <si>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</si>
  <si>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</si>
  <si>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</si>
  <si>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</si>
  <si>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</si>
  <si>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</si>
  <si>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</si>
  <si>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</si>
  <si>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</si>
  <si>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</si>
  <si>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</si>
  <si>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</si>
  <si>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</si>
  <si>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</si>
  <si>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</si>
  <si>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</si>
  <si>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</si>
  <si>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</si>
  <si>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</si>
  <si>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</si>
  <si>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</si>
  <si>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</si>
  <si>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</si>
  <si>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</si>
  <si>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</si>
  <si>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</si>
  <si>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</si>
  <si>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</si>
  <si>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</si>
  <si>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</si>
  <si>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</si>
  <si>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</si>
  <si>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</si>
  <si>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</si>
  <si>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</si>
  <si>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</si>
  <si>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</si>
  <si>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</si>
  <si>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</si>
  <si>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</si>
  <si>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</si>
  <si>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</si>
  <si>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</si>
  <si>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</si>
  <si>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</si>
  <si>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</si>
  <si>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</si>
  <si>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</si>
  <si>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</si>
  <si>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</si>
  <si>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</si>
  <si>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</si>
  <si>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</si>
  <si>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</si>
  <si>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</si>
  <si>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</si>
  <si>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</si>
  <si>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</si>
  <si>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</si>
  <si>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</si>
  <si>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</si>
  <si>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</si>
  <si>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</si>
  <si>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</si>
  <si>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</si>
  <si>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</si>
  <si>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</si>
  <si>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</si>
  <si>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</si>
  <si>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</si>
  <si>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</si>
  <si>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</si>
  <si>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</si>
  <si>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</si>
  <si>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</si>
  <si>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</si>
  <si>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</si>
  <si>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</si>
  <si>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</si>
  <si>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</si>
  <si>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</si>
  <si>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</si>
  <si>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</si>
  <si>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</si>
  <si>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</si>
  <si>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</si>
  <si>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</si>
  <si>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</si>
  <si>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</si>
  <si>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</si>
  <si>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</si>
  <si>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</si>
  <si>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</si>
  <si>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</si>
  <si>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</si>
  <si>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</si>
  <si>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</si>
  <si>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</si>
  <si>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</si>
  <si>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</si>
  <si>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</si>
  <si>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</si>
  <si>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</si>
  <si>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</si>
  <si>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</si>
  <si>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</si>
  <si>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</si>
  <si>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</si>
  <si>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</si>
  <si>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</si>
  <si>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</si>
  <si>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</si>
  <si>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</si>
  <si>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</si>
  <si>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</si>
  <si>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</si>
  <si>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</si>
  <si>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</si>
  <si>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</si>
  <si>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</si>
  <si>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</si>
  <si>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</si>
  <si>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</si>
  <si>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</si>
  <si>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</si>
  <si>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</si>
  <si>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</si>
  <si>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</si>
  <si>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</si>
  <si>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</si>
  <si>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</si>
  <si>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</si>
  <si>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</si>
  <si>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</si>
  <si>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</si>
  <si>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</si>
  <si>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</si>
  <si>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</si>
  <si>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</si>
  <si>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</si>
  <si>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</si>
  <si>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</si>
  <si>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</si>
  <si>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</si>
  <si>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</si>
  <si>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</si>
  <si>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</si>
  <si>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</si>
  <si>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</si>
  <si>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</si>
  <si>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</si>
  <si>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</si>
  <si>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</si>
  <si>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</si>
  <si>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</si>
  <si>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</si>
  <si>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</si>
  <si>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</si>
  <si>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</si>
  <si>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</si>
  <si>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</si>
  <si>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</si>
  <si>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</si>
  <si>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</si>
  <si>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</si>
  <si>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</si>
  <si>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</si>
  <si>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</si>
  <si>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</si>
  <si>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</si>
  <si>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</si>
  <si>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</si>
  <si>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</si>
  <si>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</si>
  <si>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</si>
  <si>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</si>
  <si>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</si>
  <si>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</si>
  <si>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</si>
  <si>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</si>
  <si>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</si>
  <si>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</si>
  <si>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</si>
  <si>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</si>
  <si>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</si>
  <si>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</si>
  <si>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</si>
  <si>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</si>
  <si>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</si>
  <si>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</si>
  <si>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</si>
  <si>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</si>
  <si>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</si>
  <si>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</si>
  <si>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</si>
  <si>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</si>
  <si>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</si>
  <si>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</si>
  <si>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</si>
  <si>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</si>
  <si>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</si>
  <si>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</si>
  <si>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</si>
  <si>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</si>
  <si>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</si>
  <si>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</si>
  <si>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</si>
  <si>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</si>
  <si>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</si>
  <si>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</si>
  <si>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</si>
  <si>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</si>
  <si>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</si>
  <si>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</si>
  <si>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</si>
  <si>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</si>
  <si>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</si>
  <si>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</si>
  <si>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</si>
  <si>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</si>
  <si>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</si>
  <si>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</si>
  <si>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</si>
  <si>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</si>
  <si>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</si>
  <si>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</si>
  <si>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</si>
  <si>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</si>
  <si>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</si>
  <si>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</si>
  <si>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</si>
  <si>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</si>
  <si>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</si>
  <si>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</si>
  <si>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</si>
  <si>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</si>
  <si>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</si>
  <si>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</si>
  <si>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</si>
  <si>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</si>
  <si>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</si>
  <si>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</si>
  <si>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</si>
  <si>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</si>
  <si>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</si>
  <si>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</si>
  <si>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</si>
  <si>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</si>
  <si>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</si>
  <si>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</si>
  <si>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</si>
  <si>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</si>
  <si>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</si>
  <si>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</si>
  <si>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</si>
  <si>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</si>
  <si>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</si>
  <si>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</si>
  <si>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</si>
  <si>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</si>
  <si>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</si>
  <si>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</si>
  <si>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</si>
  <si>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</si>
  <si>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</si>
  <si>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</si>
  <si>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</si>
  <si>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</si>
  <si>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</si>
  <si>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</si>
  <si>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</si>
  <si>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</si>
  <si>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</si>
  <si>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</si>
  <si>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</si>
  <si>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</si>
  <si>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</si>
  <si>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</si>
  <si>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</si>
  <si>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</si>
  <si>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</si>
  <si>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</si>
  <si>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</si>
  <si>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</si>
  <si>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</si>
  <si>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</si>
  <si>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</si>
  <si>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</si>
  <si>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</si>
  <si>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</si>
  <si>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</si>
  <si>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</si>
  <si>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</si>
  <si>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</si>
  <si>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</si>
  <si>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</si>
  <si>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</si>
  <si>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</si>
  <si>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</si>
  <si>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</si>
  <si>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</si>
  <si>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</si>
  <si>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</si>
  <si>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</si>
  <si>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</si>
  <si>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</si>
  <si>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</si>
  <si>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</si>
  <si>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</si>
  <si>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</si>
  <si>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</si>
  <si>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</si>
  <si>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</si>
  <si>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</si>
  <si>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</si>
  <si>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</si>
  <si>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</si>
  <si>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</si>
  <si>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</si>
  <si>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</si>
  <si>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</si>
  <si>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</si>
  <si>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</si>
  <si>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</si>
  <si>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</si>
  <si>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</si>
  <si>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</si>
  <si>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</si>
  <si>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</si>
  <si>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</si>
  <si>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</si>
  <si>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</si>
  <si>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</si>
  <si>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</si>
  <si>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</si>
  <si>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</si>
  <si>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</si>
  <si>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</si>
  <si>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</si>
  <si>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</si>
  <si>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</si>
  <si>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</si>
  <si>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</si>
  <si>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</si>
  <si>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</si>
  <si>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</si>
  <si>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</si>
  <si>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</si>
  <si>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</si>
  <si>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</si>
  <si>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</si>
  <si>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</si>
  <si>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</si>
  <si>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</si>
  <si>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</si>
  <si>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</si>
  <si>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</si>
  <si>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</si>
  <si>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</si>
  <si>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</si>
  <si>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</si>
  <si>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</si>
  <si>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</si>
  <si>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</si>
  <si>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</si>
  <si>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</si>
  <si>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</si>
  <si>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</si>
  <si>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</si>
  <si>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</si>
  <si>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</si>
  <si>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</si>
  <si>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</si>
  <si>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</si>
  <si>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</si>
  <si>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</si>
  <si>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</si>
  <si>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</si>
  <si>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</si>
  <si>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</si>
  <si>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</si>
  <si>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</si>
  <si>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</si>
  <si>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</si>
  <si>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</si>
  <si>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</si>
  <si>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</si>
  <si>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</si>
  <si>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</si>
  <si>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</si>
  <si>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</si>
  <si>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</si>
  <si>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</si>
  <si>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</si>
  <si>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</si>
  <si>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</si>
  <si>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</si>
  <si>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</si>
  <si>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</si>
  <si>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</si>
  <si>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</si>
  <si>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</si>
  <si>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</si>
  <si>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</si>
  <si>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</si>
  <si>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</si>
  <si>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</si>
  <si>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</si>
  <si>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</si>
  <si>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</si>
  <si>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</si>
  <si>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</si>
  <si>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</si>
  <si>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</si>
  <si>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</si>
  <si>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</si>
  <si>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</si>
  <si>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</si>
  <si>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</si>
  <si>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</si>
  <si>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</si>
  <si>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</si>
  <si>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</si>
  <si>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</si>
  <si>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</si>
  <si>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</si>
  <si>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</si>
  <si>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</si>
  <si>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</si>
  <si>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</si>
  <si>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</si>
  <si>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</si>
  <si>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</si>
  <si>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</si>
  <si>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</si>
  <si>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</si>
  <si>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</si>
  <si>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</si>
  <si>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</si>
  <si>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</si>
  <si>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</si>
  <si>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</si>
  <si>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</si>
  <si>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</si>
  <si>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</si>
  <si>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</si>
  <si>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</si>
  <si>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</si>
  <si>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</si>
  <si>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</si>
  <si>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</si>
  <si>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</si>
  <si>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</si>
  <si>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</si>
  <si>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</si>
  <si>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</si>
  <si>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</si>
  <si>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</si>
  <si>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</si>
  <si>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</si>
  <si>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</si>
  <si>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</si>
  <si>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</si>
  <si>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</si>
  <si>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</si>
  <si>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</si>
  <si>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</si>
  <si>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</si>
  <si>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</si>
  <si>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</si>
  <si>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</si>
  <si>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</si>
  <si>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</si>
  <si>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</si>
  <si>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</si>
  <si>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</si>
  <si>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</si>
  <si>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</si>
  <si>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</si>
  <si>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</si>
  <si>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</si>
  <si>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</si>
  <si>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</si>
  <si>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</si>
  <si>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</si>
  <si>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</si>
  <si>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</si>
  <si>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</si>
  <si>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</si>
  <si>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</si>
  <si>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</si>
  <si>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</si>
  <si>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</si>
  <si>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</si>
  <si>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</si>
  <si>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</si>
  <si>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</si>
  <si>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</si>
  <si>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</si>
  <si>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</si>
  <si>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</si>
  <si>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</si>
  <si>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</si>
  <si>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</si>
  <si>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</si>
  <si>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</si>
  <si>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</si>
  <si>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</si>
  <si>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</si>
  <si>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</si>
  <si>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</si>
  <si>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</si>
  <si>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</si>
  <si>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</si>
  <si>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</si>
  <si>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</si>
  <si>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</si>
  <si>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</si>
  <si>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</si>
  <si>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</si>
  <si>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</si>
  <si>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</si>
  <si>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</si>
  <si>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</si>
  <si>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</si>
  <si>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</si>
  <si>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</si>
  <si>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</si>
  <si>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</si>
  <si>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</si>
  <si>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</si>
  <si>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</si>
  <si>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</si>
  <si>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</si>
  <si>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</si>
  <si>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</si>
  <si>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</si>
  <si>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</si>
  <si>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</si>
  <si>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</si>
  <si>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</si>
  <si>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</si>
  <si>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</si>
  <si>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</si>
  <si>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</si>
  <si>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</si>
  <si>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</si>
  <si>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</si>
  <si>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</si>
  <si>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</si>
  <si>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</si>
  <si>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</si>
  <si>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</si>
  <si>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</si>
  <si>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</si>
  <si>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</si>
  <si>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</si>
  <si>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</si>
  <si>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</si>
  <si>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</si>
  <si>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</si>
  <si>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</si>
  <si>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</si>
  <si>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</si>
  <si>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</si>
  <si>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</si>
  <si>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</si>
  <si>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</si>
  <si>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</si>
  <si>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</si>
  <si>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</si>
  <si>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</si>
  <si>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</si>
  <si>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</si>
  <si>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</si>
  <si>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</si>
  <si>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</si>
  <si>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</si>
  <si>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</si>
  <si>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</si>
  <si>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</si>
  <si>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</si>
  <si>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</si>
  <si>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</si>
  <si>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</si>
  <si>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</si>
  <si>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</si>
  <si>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</si>
  <si>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</si>
  <si>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</si>
  <si>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</si>
  <si>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</si>
  <si>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</si>
  <si>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</si>
  <si>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</si>
  <si>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</si>
  <si>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</si>
  <si>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</si>
  <si>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</si>
  <si>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</si>
  <si>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</si>
  <si>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</si>
  <si>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</si>
  <si>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</si>
  <si>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</si>
  <si>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</si>
  <si>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</si>
  <si>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</si>
  <si>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</si>
  <si>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</si>
  <si>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</si>
  <si>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</si>
  <si>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</si>
  <si>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</si>
  <si>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</si>
  <si>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</si>
  <si>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</si>
  <si>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</si>
  <si>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</si>
  <si>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</si>
  <si>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</si>
  <si>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</si>
  <si>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</si>
  <si>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</si>
  <si>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</si>
  <si>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</si>
  <si>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</si>
  <si>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</si>
  <si>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</si>
  <si>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</si>
  <si>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</si>
  <si>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</si>
  <si>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</si>
  <si>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</si>
  <si>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</si>
  <si>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</si>
  <si>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</si>
  <si>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</si>
  <si>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</si>
  <si>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</si>
  <si>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</si>
  <si>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</si>
  <si>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</si>
  <si>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</si>
  <si>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</si>
  <si>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</si>
  <si>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</si>
  <si>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</si>
  <si>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</si>
  <si>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</si>
  <si>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</si>
  <si>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</si>
  <si>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</si>
  <si>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</si>
  <si>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</si>
  <si>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</si>
  <si>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</si>
  <si>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</si>
  <si>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</si>
  <si>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</si>
  <si>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</si>
  <si>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</si>
  <si>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</si>
  <si>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</si>
  <si>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</si>
  <si>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</si>
  <si>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</si>
  <si>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</si>
  <si>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</si>
  <si>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</si>
  <si>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</si>
  <si>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</si>
  <si>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</si>
  <si>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</si>
  <si>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</si>
  <si>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</si>
  <si>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</si>
  <si>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</si>
  <si>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</si>
  <si>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</si>
  <si>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</si>
  <si>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</si>
  <si>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</si>
  <si>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</si>
  <si>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</si>
  <si>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</si>
  <si>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</si>
  <si>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</si>
  <si>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</si>
  <si>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</si>
  <si>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</si>
  <si>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</si>
  <si>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</si>
  <si>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</si>
  <si>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</si>
  <si>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</si>
  <si>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</si>
  <si>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</si>
  <si>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</si>
  <si>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</si>
  <si>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</si>
  <si>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</si>
  <si>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</si>
  <si>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</si>
  <si>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</si>
  <si>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</si>
  <si>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</si>
  <si>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</si>
  <si>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</si>
  <si>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</si>
  <si>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</si>
  <si>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</si>
  <si>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</si>
  <si>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</si>
  <si>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</si>
  <si>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</si>
  <si>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</si>
  <si>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</si>
  <si>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</si>
  <si>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</si>
  <si>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</si>
  <si>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</si>
  <si>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</si>
  <si>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</si>
  <si>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</si>
  <si>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</si>
  <si>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</si>
  <si>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</si>
  <si>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</si>
  <si>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</si>
  <si>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</si>
  <si>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</si>
  <si>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</si>
  <si>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</si>
  <si>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</si>
  <si>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</si>
  <si>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</si>
  <si>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</si>
  <si>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</si>
  <si>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</si>
  <si>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</si>
  <si>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</si>
  <si>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</si>
  <si>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</si>
  <si>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</si>
  <si>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</si>
  <si>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</si>
  <si>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</si>
  <si>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</si>
  <si>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</si>
  <si>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</si>
  <si>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</si>
  <si>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</si>
  <si>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</si>
  <si>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</si>
  <si>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</si>
  <si>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</si>
  <si>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</si>
  <si>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</si>
  <si>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</si>
  <si>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</si>
  <si>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</si>
  <si>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</si>
  <si>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</si>
  <si>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</si>
  <si>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</si>
  <si>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</si>
  <si>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</si>
  <si>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</si>
  <si>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</si>
  <si>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</si>
  <si>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</si>
  <si>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</si>
  <si>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</si>
  <si>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</si>
  <si>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</si>
  <si>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</si>
  <si>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</si>
  <si>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</si>
  <si>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</si>
  <si>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</si>
  <si>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</si>
  <si>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</si>
  <si>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</si>
  <si>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</si>
  <si>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</si>
  <si>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</si>
  <si>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</si>
  <si>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</si>
  <si>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</si>
  <si>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</si>
  <si>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</si>
  <si>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</si>
  <si>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</si>
  <si>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</si>
  <si>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</si>
  <si>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</si>
  <si>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</si>
  <si>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</si>
  <si>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</si>
  <si>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</si>
  <si>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</si>
  <si>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</si>
  <si>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</si>
  <si>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</si>
  <si>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</si>
  <si>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</si>
  <si>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</si>
  <si>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</si>
  <si>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</si>
  <si>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</si>
  <si>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</si>
  <si>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</si>
  <si>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</si>
  <si>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</si>
  <si>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</si>
  <si>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</si>
  <si>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</si>
  <si>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</si>
  <si>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</si>
  <si>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</si>
  <si>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</si>
  <si>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</si>
  <si>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</si>
  <si>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</si>
  <si>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</si>
  <si>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</si>
  <si>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</si>
  <si>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</si>
  <si>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</si>
  <si>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</si>
  <si>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</si>
  <si>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</si>
  <si>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</si>
  <si>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</si>
  <si>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</si>
  <si>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</si>
  <si>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</si>
  <si>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</si>
  <si>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</si>
  <si>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</si>
  <si>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</si>
  <si>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</si>
  <si>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</si>
  <si>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</si>
  <si>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</si>
  <si>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</si>
  <si>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</si>
  <si>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</si>
  <si>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</si>
  <si>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</si>
  <si>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</si>
  <si>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</si>
  <si>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</si>
  <si>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</si>
  <si>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</si>
  <si>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</si>
  <si>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</si>
  <si>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</si>
  <si>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</si>
  <si>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</si>
  <si>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</si>
  <si>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</si>
  <si>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</si>
  <si>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</si>
  <si>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</si>
  <si>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</si>
  <si>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</si>
  <si>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</si>
  <si>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</si>
  <si>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</si>
  <si>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</si>
  <si>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</si>
  <si>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</si>
  <si>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</si>
  <si>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</si>
  <si>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</si>
  <si>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</si>
  <si>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</si>
  <si>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</si>
  <si>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</si>
  <si>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</si>
  <si>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</si>
  <si>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</si>
  <si>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</si>
  <si>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</si>
  <si>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</si>
  <si>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</si>
  <si>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</si>
  <si>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</si>
  <si>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</si>
  <si>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</si>
  <si>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</si>
  <si>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</si>
  <si>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</si>
  <si>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</si>
  <si>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</si>
  <si>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</si>
  <si>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</si>
  <si>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</si>
  <si>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</si>
  <si>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</si>
  <si>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</si>
  <si>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</si>
  <si>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</si>
  <si>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</si>
  <si>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</si>
  <si>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</si>
  <si>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</si>
  <si>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</si>
  <si>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</si>
  <si>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</si>
  <si>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</si>
  <si>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</si>
  <si>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</si>
  <si>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</si>
  <si>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</si>
  <si>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</si>
  <si>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</si>
  <si>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</si>
  <si>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</si>
  <si>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</si>
  <si>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</si>
  <si>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</si>
  <si>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</si>
  <si>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</si>
  <si>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</si>
  <si>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</si>
  <si>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</si>
  <si>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</si>
  <si>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</si>
  <si>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</si>
  <si>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</si>
  <si>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</si>
  <si>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</si>
  <si>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</si>
  <si>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</si>
  <si>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</si>
  <si>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</si>
  <si>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</si>
  <si>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</si>
  <si>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</si>
  <si>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</si>
  <si>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</si>
  <si>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</si>
  <si>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</si>
  <si>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</si>
  <si>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</si>
  <si>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</si>
  <si>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</si>
  <si>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</si>
  <si>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</si>
  <si>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</si>
  <si>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</si>
  <si>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</si>
  <si>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</si>
  <si>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</si>
  <si>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</si>
  <si>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</si>
  <si>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</si>
  <si>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</si>
  <si>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</si>
  <si>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</si>
  <si>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</si>
  <si>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</si>
  <si>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</si>
  <si>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</si>
  <si>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</si>
  <si>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</si>
  <si>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</si>
  <si>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</si>
  <si>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</si>
  <si>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</si>
  <si>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</si>
  <si>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</si>
  <si>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</si>
  <si>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</si>
  <si>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</si>
  <si>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</si>
  <si>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</si>
  <si>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</si>
  <si>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</si>
  <si>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</si>
  <si>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</si>
  <si>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</si>
  <si>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</si>
  <si>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</si>
  <si>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</si>
  <si>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</si>
  <si>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</si>
  <si>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</si>
  <si>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</si>
  <si>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</si>
  <si>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</si>
  <si>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</si>
  <si>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</si>
  <si>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</si>
  <si>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</si>
  <si>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</si>
  <si>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</si>
  <si>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</si>
  <si>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</si>
  <si>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</si>
  <si>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</si>
  <si>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</si>
  <si>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</si>
  <si>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</si>
  <si>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</si>
  <si>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</si>
  <si>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</si>
  <si>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</si>
  <si>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</si>
  <si>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</si>
  <si>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</si>
  <si>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</si>
  <si>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</si>
  <si>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</si>
  <si>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</si>
  <si>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</si>
  <si>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</si>
  <si>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</si>
  <si>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</si>
  <si>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</si>
  <si>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</si>
  <si>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</si>
  <si>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</si>
  <si>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</si>
  <si>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</si>
  <si>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</si>
  <si>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</si>
  <si>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</si>
  <si>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</si>
  <si>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</si>
  <si>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</si>
  <si>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</si>
  <si>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</si>
  <si>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</si>
  <si>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</si>
  <si>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</si>
  <si>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</si>
  <si>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</si>
  <si>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</si>
  <si>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</si>
  <si>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</si>
  <si>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</si>
  <si>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</si>
  <si>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</si>
  <si>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</si>
  <si>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</si>
  <si>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</si>
  <si>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</si>
  <si>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</si>
  <si>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</si>
  <si>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</si>
  <si>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</si>
  <si>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</si>
  <si>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</si>
  <si>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</si>
  <si>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</si>
  <si>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</si>
  <si>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</si>
  <si>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</si>
  <si>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</si>
  <si>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</si>
  <si>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</si>
  <si>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</si>
  <si>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</si>
  <si>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</si>
  <si>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</si>
  <si>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</si>
  <si>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</si>
  <si>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</si>
  <si>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</si>
  <si>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</si>
  <si>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</si>
  <si>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</si>
  <si>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</si>
  <si>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</si>
  <si>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</si>
  <si>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</si>
  <si>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</si>
  <si>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</si>
  <si>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</si>
  <si>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</si>
  <si>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</si>
  <si>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</si>
  <si>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</si>
  <si>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</si>
  <si>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</si>
  <si>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</si>
  <si>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</si>
  <si>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</si>
  <si>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</si>
  <si>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</si>
  <si>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</si>
  <si>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</si>
  <si>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</si>
  <si>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</si>
  <si>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</si>
  <si>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</si>
  <si>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</si>
  <si>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</si>
  <si>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</si>
  <si>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</si>
  <si>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</si>
  <si>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</si>
  <si>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</si>
  <si>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</si>
  <si>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</si>
  <si>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</si>
  <si>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</si>
  <si>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</si>
  <si>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</si>
  <si>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</si>
  <si>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</si>
  <si>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</si>
  <si>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</si>
  <si>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</si>
  <si>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</si>
  <si>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</si>
  <si>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</si>
  <si>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</si>
  <si>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</si>
  <si>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</si>
  <si>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</si>
  <si>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</si>
  <si>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</si>
  <si>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</si>
  <si>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</si>
  <si>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</si>
  <si>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</si>
  <si>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</si>
  <si>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</si>
  <si>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</si>
  <si>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</si>
  <si>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</si>
  <si>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</si>
  <si>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</si>
  <si>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</si>
  <si>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</si>
  <si>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</si>
  <si>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</si>
  <si>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</si>
  <si>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</si>
  <si>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</si>
  <si>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</si>
  <si>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</si>
  <si>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</si>
  <si>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</si>
  <si>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</si>
  <si>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</si>
  <si>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</si>
  <si>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</si>
  <si>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</si>
  <si>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</si>
  <si>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</si>
  <si>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</si>
  <si>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</si>
  <si>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</si>
  <si>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</si>
  <si>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</si>
  <si>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</si>
  <si>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</si>
  <si>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</si>
  <si>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</si>
  <si>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</si>
  <si>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</si>
  <si>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</si>
  <si>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</si>
  <si>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</si>
  <si>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</si>
  <si>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</si>
  <si>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</si>
  <si>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</si>
  <si>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</si>
  <si>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</si>
  <si>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</si>
  <si>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</si>
  <si>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</si>
  <si>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</si>
  <si>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</si>
  <si>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</si>
  <si>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</si>
  <si>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</si>
  <si>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</si>
  <si>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</si>
  <si>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</si>
  <si>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</si>
  <si>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</si>
  <si>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</si>
  <si>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</si>
  <si>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</si>
  <si>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</si>
  <si>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</si>
  <si>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</si>
  <si>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</si>
  <si>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</si>
  <si>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</si>
  <si>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</si>
  <si>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</si>
  <si>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</si>
  <si>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</si>
  <si>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</si>
  <si>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</si>
  <si>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</si>
  <si>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</si>
  <si>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</si>
  <si>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</si>
  <si>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</si>
  <si>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</si>
  <si>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</si>
  <si>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</si>
  <si>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</si>
  <si>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</si>
  <si>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</si>
  <si>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</si>
  <si>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</si>
  <si>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</si>
  <si>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</si>
  <si>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</si>
  <si>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</si>
  <si>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</si>
  <si>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</si>
  <si>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</si>
  <si>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</si>
  <si>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</si>
  <si>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</si>
  <si>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</si>
  <si>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</si>
  <si>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</si>
  <si>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</si>
  <si>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</si>
  <si>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</si>
  <si>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</si>
  <si>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</si>
  <si>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</si>
  <si>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</si>
  <si>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</si>
  <si>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</si>
  <si>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</si>
  <si>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</si>
  <si>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</si>
  <si>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</si>
  <si>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</si>
  <si>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</si>
  <si>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</si>
  <si>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</si>
  <si>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</si>
  <si>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</si>
  <si>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</si>
  <si>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</si>
  <si>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</si>
  <si>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</si>
  <si>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</si>
  <si>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</si>
  <si>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</si>
  <si>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</si>
  <si>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</si>
  <si>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</si>
  <si>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</si>
  <si>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</si>
  <si>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</si>
  <si>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</si>
  <si>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</si>
  <si>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</si>
  <si>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</si>
  <si>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</si>
  <si>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</si>
  <si>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</si>
  <si>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</si>
  <si>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</si>
  <si>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</si>
  <si>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</si>
  <si>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</si>
  <si>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</si>
  <si>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</si>
  <si>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</si>
  <si>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</si>
  <si>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</si>
  <si>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</si>
  <si>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</si>
  <si>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</si>
  <si>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</si>
  <si>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</si>
  <si>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</si>
  <si>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</si>
  <si>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</si>
  <si>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</si>
  <si>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</si>
  <si>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</si>
  <si>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</si>
  <si>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</si>
  <si>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</si>
  <si>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</si>
  <si>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</si>
  <si>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</si>
  <si>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</si>
  <si>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</si>
  <si>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</si>
  <si>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</si>
  <si>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</si>
  <si>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</si>
  <si>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</si>
  <si>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</si>
  <si>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</si>
  <si>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</si>
  <si>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</si>
  <si>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</si>
  <si>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</si>
  <si>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</si>
  <si>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</si>
  <si>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</si>
  <si>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</si>
  <si>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</si>
  <si>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</si>
  <si>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</si>
  <si>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</si>
  <si>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</si>
  <si>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</si>
  <si>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</si>
  <si>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</si>
  <si>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</si>
  <si>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</si>
  <si>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</si>
  <si>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</si>
  <si>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</si>
  <si>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</si>
  <si>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</si>
  <si>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</si>
  <si>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</si>
  <si>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</si>
  <si>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</si>
  <si>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</si>
  <si>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</si>
  <si>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</si>
  <si>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</si>
  <si>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</si>
  <si>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</si>
  <si>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</si>
  <si>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</si>
  <si>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</si>
  <si>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</si>
  <si>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</si>
  <si>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</si>
  <si>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</si>
  <si>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</si>
  <si>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</si>
  <si>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</si>
  <si>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</si>
  <si>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</si>
  <si>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</si>
  <si>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</si>
  <si>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</si>
  <si>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</si>
  <si>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</si>
  <si>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</si>
  <si>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</si>
  <si>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</si>
  <si>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</si>
  <si>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</si>
  <si>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</si>
  <si>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</si>
  <si>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</si>
  <si>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</si>
  <si>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</si>
  <si>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</si>
  <si>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</si>
  <si>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</si>
  <si>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</si>
  <si>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</si>
  <si>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</si>
  <si>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</si>
  <si>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</si>
  <si>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</si>
  <si>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</si>
  <si>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</si>
  <si>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</si>
  <si>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</si>
  <si>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</si>
  <si>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</si>
  <si>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</si>
  <si>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</si>
  <si>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</si>
  <si>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</si>
  <si>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</si>
  <si>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</si>
  <si>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</si>
  <si>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</si>
  <si>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</si>
  <si>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</si>
  <si>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</si>
  <si>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</si>
  <si>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</si>
  <si>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</si>
  <si>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</si>
  <si>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</si>
  <si>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</si>
  <si>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</si>
  <si>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</si>
  <si>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</si>
  <si>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</si>
  <si>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</si>
  <si>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</si>
  <si>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</si>
  <si>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</si>
  <si>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</si>
  <si>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</si>
  <si>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</si>
  <si>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</si>
  <si>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</si>
  <si>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</si>
  <si>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</si>
  <si>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</si>
  <si>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</si>
  <si>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</si>
  <si>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</si>
  <si>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</si>
  <si>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</si>
  <si>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</si>
  <si>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</si>
  <si>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</si>
  <si>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</si>
  <si>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</si>
  <si>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</si>
  <si>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</si>
  <si>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</si>
  <si>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</si>
  <si>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</si>
  <si>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</si>
  <si>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</si>
  <si>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</si>
  <si>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</si>
  <si>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</si>
  <si>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</si>
  <si>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</si>
  <si>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</si>
  <si>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</si>
  <si>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</si>
  <si>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</si>
  <si>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</si>
  <si>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</si>
  <si>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</si>
  <si>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</si>
  <si>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</si>
  <si>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</si>
  <si>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</si>
  <si>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</si>
  <si>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</si>
  <si>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</si>
  <si>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</si>
  <si>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</si>
  <si>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</si>
  <si>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</si>
  <si>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</si>
  <si>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</si>
  <si>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</si>
  <si>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</si>
  <si>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</si>
  <si>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</si>
  <si>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</si>
  <si>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</si>
  <si>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</si>
  <si>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</si>
  <si>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</si>
  <si>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</si>
  <si>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</si>
  <si>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</si>
  <si>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</si>
  <si>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</si>
  <si>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</si>
  <si>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</si>
  <si>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</si>
  <si>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</si>
  <si>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</si>
  <si>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</si>
  <si>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</si>
  <si>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</si>
  <si>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</si>
  <si>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</si>
  <si>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</si>
  <si>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</si>
  <si>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</si>
  <si>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</si>
  <si>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</si>
  <si>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</si>
  <si>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</si>
  <si>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</si>
  <si>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</si>
  <si>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</si>
  <si>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</si>
  <si>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</si>
  <si>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</si>
  <si>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</si>
  <si>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</si>
  <si>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</si>
  <si>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</si>
  <si>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</si>
  <si>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</si>
  <si>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</si>
  <si>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</si>
  <si>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</si>
  <si>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</si>
  <si>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</si>
  <si>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</si>
  <si>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</si>
  <si>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</si>
  <si>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</si>
  <si>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</si>
  <si>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</si>
  <si>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</si>
  <si>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</si>
  <si>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</si>
  <si>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</si>
  <si>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</si>
  <si>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</si>
  <si>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</si>
  <si>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</si>
  <si>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</si>
  <si>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</si>
  <si>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</si>
  <si>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</si>
  <si>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</si>
  <si>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</si>
  <si>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</si>
  <si>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</si>
  <si>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</si>
  <si>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</si>
  <si>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</si>
  <si>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</si>
  <si>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</si>
  <si>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</si>
  <si>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</si>
  <si>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</si>
  <si>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</si>
  <si>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</si>
  <si>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</si>
  <si>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</si>
  <si>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</si>
  <si>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</si>
  <si>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</si>
  <si>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</si>
  <si>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</si>
  <si>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</si>
  <si>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</si>
  <si>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</si>
  <si>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</si>
  <si>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</si>
  <si>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</si>
  <si>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</si>
  <si>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</si>
  <si>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</si>
  <si>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</si>
  <si>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</si>
  <si>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</si>
  <si>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</si>
  <si>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</si>
  <si>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</si>
  <si>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</si>
  <si>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</si>
  <si>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</si>
  <si>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</si>
  <si>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</si>
  <si>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</si>
  <si>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</si>
  <si>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</si>
  <si>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</si>
  <si>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</si>
  <si>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</si>
  <si>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</si>
  <si>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</si>
  <si>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</si>
  <si>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</si>
  <si>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</si>
  <si>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</si>
  <si>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</si>
  <si>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</si>
  <si>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</si>
  <si>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</si>
  <si>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</si>
  <si>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</si>
  <si>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</si>
  <si>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</si>
  <si>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</si>
  <si>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</si>
  <si>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</si>
  <si>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</si>
  <si>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</si>
  <si>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</si>
  <si>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</si>
  <si>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</si>
  <si>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</si>
  <si>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</si>
  <si>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</si>
  <si>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</si>
  <si>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</si>
  <si>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</si>
  <si>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</si>
  <si>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</si>
  <si>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</si>
  <si>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</si>
  <si>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</si>
  <si>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</si>
  <si>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</si>
  <si>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</si>
  <si>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</si>
  <si>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</si>
  <si>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</si>
  <si>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</si>
  <si>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</si>
  <si>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</si>
  <si>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</si>
  <si>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</si>
  <si>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</si>
  <si>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</si>
  <si>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</si>
  <si>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</si>
  <si>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</si>
  <si>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</si>
  <si>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</si>
  <si>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</si>
  <si>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</si>
  <si>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</si>
  <si>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</si>
  <si>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</si>
  <si>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</si>
  <si>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</si>
  <si>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</si>
  <si>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</si>
  <si>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</si>
  <si>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</si>
  <si>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</si>
  <si>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</si>
  <si>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</si>
  <si>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</si>
  <si>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</si>
  <si>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</si>
  <si>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</si>
  <si>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</si>
  <si>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</si>
  <si>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</si>
  <si>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</si>
  <si>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</si>
  <si>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</si>
  <si>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</si>
  <si>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</si>
  <si>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</si>
  <si>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</si>
  <si>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</si>
  <si>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</si>
  <si>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</si>
  <si>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</si>
  <si>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</si>
  <si>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</si>
  <si>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</si>
  <si>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</si>
  <si>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</si>
  <si>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</si>
  <si>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</si>
  <si>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</si>
  <si>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</si>
  <si>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</si>
  <si>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</si>
  <si>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</si>
  <si>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</si>
  <si>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</si>
  <si>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</si>
  <si>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</si>
  <si>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</si>
  <si>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</si>
  <si>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</si>
  <si>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</si>
  <si>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</si>
  <si>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</si>
  <si>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</si>
  <si>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</si>
  <si>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</si>
  <si>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</si>
  <si>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</si>
  <si>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</si>
  <si>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</si>
  <si>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</si>
  <si>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</si>
  <si>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</si>
  <si>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</si>
  <si>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</si>
  <si>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</si>
  <si>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</si>
  <si>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</si>
  <si>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</si>
  <si>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</si>
  <si>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</si>
  <si>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</si>
  <si>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</si>
  <si>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</si>
  <si>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</si>
  <si>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</si>
  <si>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</si>
  <si>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</si>
  <si>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</si>
  <si>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</si>
  <si>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</si>
  <si>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</si>
  <si>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</si>
  <si>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</si>
  <si>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</si>
  <si>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</si>
  <si>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</si>
  <si>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</si>
  <si>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</si>
  <si>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</si>
  <si>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</si>
  <si>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</si>
  <si>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</si>
  <si>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</si>
  <si>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</si>
  <si>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</si>
  <si>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</si>
  <si>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</si>
  <si>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</si>
  <si>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</si>
  <si>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</si>
  <si>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</si>
  <si>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</si>
  <si>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</si>
  <si>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</si>
  <si>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</si>
  <si>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</si>
  <si>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</si>
  <si>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</si>
  <si>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</si>
  <si>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</si>
  <si>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</si>
  <si>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</si>
  <si>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</si>
  <si>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</si>
  <si>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</si>
  <si>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</si>
  <si>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</si>
  <si>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</si>
  <si>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</si>
  <si>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</si>
  <si>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</si>
  <si>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</si>
  <si>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</si>
  <si>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</si>
  <si>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</si>
  <si>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</si>
  <si>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</si>
  <si>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</si>
  <si>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</si>
  <si>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</si>
  <si>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</si>
  <si>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</si>
  <si>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</si>
  <si>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</si>
  <si>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</si>
  <si>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</si>
  <si>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</si>
  <si>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</si>
  <si>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</si>
  <si>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</si>
  <si>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</si>
  <si>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</si>
  <si>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</si>
  <si>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</si>
  <si>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</si>
  <si>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</si>
  <si>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</si>
  <si>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</si>
  <si>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</si>
  <si>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</si>
  <si>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</si>
  <si>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</si>
  <si>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</si>
  <si>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</si>
  <si>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</si>
  <si>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</si>
  <si>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</si>
  <si>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</si>
  <si>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</si>
  <si>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</si>
  <si>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</si>
  <si>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</si>
  <si>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</si>
  <si>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</si>
  <si>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</si>
  <si>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</si>
  <si>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</si>
  <si>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</si>
  <si>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</si>
  <si>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</si>
  <si>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</si>
  <si>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</si>
  <si>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</si>
  <si>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</si>
  <si>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</si>
  <si>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</si>
  <si>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</si>
  <si>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</si>
  <si>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</si>
  <si>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</si>
  <si>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</si>
  <si>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</si>
  <si>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</si>
  <si>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</si>
  <si>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</si>
  <si>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</si>
  <si>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</si>
  <si>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</si>
  <si>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</si>
  <si>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</si>
  <si>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</si>
  <si>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</si>
  <si>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</si>
  <si>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</si>
  <si>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</si>
  <si>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</si>
  <si>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</si>
  <si>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</si>
  <si>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</si>
  <si>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</si>
  <si>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</si>
  <si>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</si>
  <si>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</si>
  <si>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</si>
  <si>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</si>
  <si>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</si>
  <si>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</si>
  <si>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</si>
  <si>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</si>
  <si>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</si>
  <si>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</si>
  <si>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</si>
  <si>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</si>
  <si>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</si>
  <si>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</si>
  <si>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</si>
  <si>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</si>
  <si>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</si>
  <si>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</si>
  <si>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</si>
  <si>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</si>
  <si>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</si>
  <si>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</si>
  <si>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</si>
  <si>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</si>
  <si>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</si>
  <si>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</si>
  <si>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</si>
  <si>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</si>
  <si>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</si>
  <si>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</si>
  <si>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</si>
  <si>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</si>
  <si>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</si>
  <si>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</si>
  <si>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</si>
  <si>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</si>
  <si>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</si>
  <si>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</si>
  <si>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</si>
  <si>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</si>
  <si>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</si>
  <si>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</si>
  <si>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</si>
  <si>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</si>
  <si>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</si>
  <si>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</si>
  <si>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</si>
  <si>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</si>
  <si>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</si>
  <si>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</si>
  <si>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</si>
  <si>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</si>
  <si>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</si>
  <si>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</si>
  <si>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</si>
  <si>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</si>
  <si>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</si>
  <si>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</si>
  <si>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</si>
  <si>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</si>
  <si>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</si>
  <si>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</si>
  <si>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</si>
  <si>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</si>
  <si>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</si>
  <si>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</si>
  <si>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</si>
  <si>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</si>
  <si>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</si>
  <si>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</si>
  <si>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</si>
  <si>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</si>
  <si>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</si>
  <si>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</si>
  <si>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</si>
  <si>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</si>
  <si>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</si>
  <si>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</si>
  <si>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</si>
  <si>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</si>
  <si>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</si>
  <si>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</si>
  <si>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</si>
  <si>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</si>
  <si>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</si>
  <si>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</si>
  <si>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</si>
  <si>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</si>
  <si>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</si>
  <si>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</si>
  <si>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</si>
  <si>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</si>
  <si>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</si>
  <si>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</si>
  <si>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</si>
  <si>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</si>
  <si>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</si>
  <si>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</si>
  <si>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</si>
  <si>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</si>
  <si>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</si>
  <si>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</si>
  <si>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</si>
  <si>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</si>
  <si>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</si>
  <si>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</si>
  <si>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</si>
  <si>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</si>
  <si>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</si>
  <si>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</si>
  <si>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</si>
  <si>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</si>
  <si>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</si>
  <si>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</si>
  <si>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</si>
  <si>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</si>
  <si>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</si>
  <si>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</si>
  <si>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</si>
  <si>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</si>
  <si>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</si>
  <si>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</si>
  <si>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</si>
  <si>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</si>
  <si>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</si>
  <si>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</si>
  <si>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</si>
  <si>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</si>
  <si>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</si>
  <si>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</si>
  <si>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</si>
  <si>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</si>
  <si>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</si>
  <si>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</si>
  <si>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</si>
  <si>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</si>
  <si>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</si>
  <si>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</si>
  <si>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</si>
  <si>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</si>
  <si>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</si>
  <si>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</si>
  <si>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</si>
  <si>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</si>
  <si>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</si>
  <si>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</si>
  <si>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</si>
  <si>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</si>
  <si>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</si>
  <si>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</si>
  <si>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</si>
  <si>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</si>
  <si>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</si>
  <si>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</si>
  <si>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</si>
  <si>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</si>
  <si>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</si>
  <si>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</si>
  <si>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</si>
  <si>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</si>
  <si>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</si>
  <si>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</si>
  <si>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</si>
  <si>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</si>
  <si>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</si>
  <si>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</si>
  <si>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</si>
  <si>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</si>
  <si>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</si>
  <si>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</si>
  <si>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</si>
  <si>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</si>
  <si>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</si>
  <si>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</si>
  <si>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</si>
  <si>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</si>
  <si>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</si>
  <si>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</si>
  <si>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</si>
  <si>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</si>
  <si>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</si>
  <si>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</si>
  <si>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</si>
  <si>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</si>
  <si>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</si>
  <si>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</si>
  <si>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</si>
  <si>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</si>
  <si>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</si>
  <si>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</si>
  <si>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</si>
  <si>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</si>
  <si>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</si>
  <si>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</si>
  <si>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</si>
  <si>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</si>
  <si>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</si>
  <si>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</si>
  <si>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</si>
  <si>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</si>
  <si>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</si>
  <si>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</si>
  <si>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</si>
  <si>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</si>
  <si>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</si>
  <si>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</si>
  <si>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</si>
  <si>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</si>
  <si>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</si>
  <si>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</si>
  <si>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</si>
  <si>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</si>
  <si>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</si>
  <si>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</si>
  <si>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</si>
  <si>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</si>
  <si>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</si>
  <si>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</si>
  <si>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</si>
  <si>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</si>
  <si>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</si>
  <si>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</si>
  <si>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</si>
  <si>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</si>
  <si>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</si>
  <si>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</si>
  <si>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</si>
  <si>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</si>
  <si>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</si>
  <si>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</si>
  <si>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</si>
  <si>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</si>
  <si>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</si>
  <si>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</si>
  <si>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</si>
  <si>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</si>
  <si>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</si>
  <si>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</si>
  <si>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</si>
  <si>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</si>
  <si>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</si>
  <si>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</si>
  <si>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</si>
  <si>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</si>
  <si>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</si>
  <si>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</si>
  <si>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</si>
  <si>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</si>
  <si>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</si>
  <si>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</si>
  <si>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</si>
  <si>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</si>
  <si>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</si>
  <si>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</si>
  <si>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</si>
  <si>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</si>
  <si>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</si>
  <si>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</si>
  <si>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</si>
  <si>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</si>
  <si>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</si>
  <si>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</si>
  <si>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</si>
  <si>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</si>
  <si>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</si>
  <si>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</si>
  <si>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</si>
  <si>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</si>
  <si>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</si>
  <si>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</si>
  <si>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</si>
  <si>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</si>
  <si>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</si>
  <si>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</si>
  <si>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</si>
  <si>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</si>
  <si>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</si>
  <si>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</si>
  <si>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</si>
  <si>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</si>
  <si>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</si>
  <si>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</si>
  <si>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</si>
  <si>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</si>
  <si>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</si>
  <si>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</si>
  <si>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</si>
  <si>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</si>
  <si>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</si>
  <si>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</si>
  <si>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</si>
  <si>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</si>
  <si>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</si>
  <si>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</si>
  <si>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</si>
  <si>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</si>
  <si>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</si>
  <si>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</si>
  <si>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</si>
  <si>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</si>
  <si>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</si>
  <si>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</si>
  <si>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</si>
  <si>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</si>
  <si>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</si>
  <si>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</si>
  <si>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</si>
  <si>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</si>
  <si>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</si>
  <si>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</si>
  <si>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</si>
  <si>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</si>
  <si>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</si>
  <si>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</si>
  <si>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</si>
  <si>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</si>
  <si>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</si>
  <si>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</si>
  <si>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</si>
  <si>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</si>
  <si>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</si>
  <si>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</si>
  <si>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</si>
  <si>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</si>
  <si>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</si>
  <si>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</si>
  <si>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</si>
  <si>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</si>
  <si>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</si>
  <si>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</si>
  <si>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</si>
  <si>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</si>
  <si>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</si>
  <si>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</si>
  <si>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</si>
  <si>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</si>
  <si>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</si>
  <si>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</si>
  <si>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</si>
  <si>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</si>
  <si>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</si>
  <si>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</si>
  <si>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</si>
  <si>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</si>
  <si>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</si>
  <si>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</si>
  <si>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</si>
  <si>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</si>
  <si>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</si>
  <si>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</si>
  <si>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</si>
  <si>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</si>
  <si>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</si>
  <si>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</si>
  <si>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</si>
  <si>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</si>
  <si>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</si>
  <si>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</si>
  <si>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</si>
  <si>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</si>
  <si>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</si>
  <si>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</si>
  <si>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</si>
  <si>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</si>
  <si>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</si>
  <si>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</si>
  <si>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</si>
  <si>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</si>
  <si>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</si>
  <si>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</si>
  <si>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</si>
  <si>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</si>
  <si>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</si>
  <si>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</si>
  <si>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</si>
  <si>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</si>
  <si>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</si>
  <si>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</si>
  <si>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</si>
  <si>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</si>
  <si>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</si>
  <si>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</si>
  <si>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</si>
  <si>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</si>
  <si>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</si>
  <si>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</si>
  <si>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</si>
  <si>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</si>
  <si>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</si>
  <si>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</si>
  <si>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</si>
  <si>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</si>
  <si>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</si>
  <si>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</si>
  <si>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</si>
  <si>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</si>
  <si>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</si>
  <si>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</si>
  <si>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</si>
  <si>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</si>
  <si>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</si>
  <si>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</si>
  <si>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</si>
  <si>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</si>
  <si>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</si>
  <si>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</si>
  <si>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</si>
  <si>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</si>
  <si>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</si>
  <si>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</si>
  <si>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</si>
  <si>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</si>
  <si>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</si>
  <si>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</si>
  <si>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</si>
  <si>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</si>
  <si>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</si>
  <si>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</si>
  <si>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</si>
  <si>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</si>
  <si>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</si>
  <si>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</si>
  <si>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</si>
  <si>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</si>
  <si>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</si>
  <si>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</si>
  <si>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</si>
  <si>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</si>
  <si>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</si>
  <si>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</si>
  <si>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</si>
  <si>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</si>
  <si>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</si>
  <si>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</si>
  <si>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</si>
  <si>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</si>
  <si>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</si>
  <si>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</si>
  <si>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</si>
  <si>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</si>
  <si>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</si>
  <si>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</si>
  <si>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</si>
  <si>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</si>
  <si>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</si>
  <si>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</si>
  <si>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</si>
  <si>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</si>
  <si>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</si>
  <si>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</si>
  <si>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</si>
  <si>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</si>
  <si>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</si>
  <si>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</si>
  <si>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</si>
  <si>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</si>
  <si>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</si>
  <si>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</si>
  <si>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</si>
  <si>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</si>
  <si>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</si>
  <si>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</si>
  <si>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</si>
  <si>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</si>
  <si>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</si>
  <si>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</si>
  <si>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</si>
  <si>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</si>
  <si>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</si>
  <si>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</si>
  <si>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</si>
  <si>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</si>
  <si>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</si>
  <si>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</si>
  <si>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</si>
  <si>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</si>
  <si>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</si>
  <si>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</si>
  <si>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</si>
  <si>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</si>
  <si>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</si>
  <si>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</si>
  <si>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</si>
  <si>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</si>
  <si>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</si>
  <si>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</si>
  <si>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</si>
  <si>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</si>
  <si>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</si>
  <si>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</si>
  <si>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</si>
  <si>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</si>
  <si>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</si>
  <si>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</si>
  <si>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</si>
  <si>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</si>
  <si>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</si>
  <si>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</si>
  <si>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</si>
  <si>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</si>
  <si>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</si>
  <si>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</si>
  <si>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</si>
  <si>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</si>
  <si>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</si>
  <si>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</si>
  <si>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</si>
  <si>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</si>
  <si>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</si>
  <si>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</si>
  <si>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</si>
  <si>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</si>
  <si>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</si>
  <si>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</si>
  <si>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</si>
  <si>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</si>
  <si>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</si>
  <si>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</si>
  <si>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</si>
  <si>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</si>
  <si>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</si>
  <si>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</si>
  <si>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</si>
  <si>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</si>
  <si>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</si>
  <si>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</si>
  <si>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</si>
  <si>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</si>
  <si>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</si>
  <si>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</si>
  <si>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</si>
  <si>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</si>
  <si>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</si>
  <si>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</si>
  <si>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</si>
  <si>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</si>
  <si>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</si>
  <si>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</si>
  <si>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</si>
  <si>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</si>
  <si>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</si>
  <si>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</si>
  <si>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</si>
  <si>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</si>
  <si>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</si>
  <si>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</si>
  <si>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</si>
  <si>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</si>
  <si>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</si>
  <si>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</si>
  <si>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</si>
  <si>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</si>
  <si>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</si>
  <si>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</si>
  <si>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</si>
  <si>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</si>
  <si>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</si>
  <si>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</si>
  <si>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</si>
  <si>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</si>
  <si>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</si>
  <si>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</si>
  <si>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</si>
  <si>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</si>
  <si>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</si>
  <si>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</si>
  <si>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</si>
  <si>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</si>
  <si>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</si>
  <si>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</si>
  <si>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</si>
  <si>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</si>
  <si>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</si>
  <si>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</si>
  <si>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</si>
  <si>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</si>
  <si>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</si>
  <si>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</si>
  <si>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</si>
  <si>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</si>
  <si>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</si>
  <si>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</si>
  <si>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</si>
  <si>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</si>
  <si>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</si>
  <si>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</si>
  <si>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</si>
  <si>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</si>
  <si>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</si>
  <si>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</si>
  <si>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</si>
  <si>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</si>
  <si>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</si>
  <si>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</si>
  <si>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</si>
  <si>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</si>
  <si>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</si>
  <si>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</si>
  <si>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</si>
  <si>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</si>
  <si>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</si>
  <si>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</si>
  <si>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</si>
  <si>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</si>
  <si>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</si>
  <si>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</si>
  <si>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</si>
  <si>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</si>
  <si>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</si>
  <si>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</si>
  <si>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</si>
  <si>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</si>
  <si>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</si>
  <si>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</si>
  <si>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</si>
  <si>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</si>
  <si>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</si>
  <si>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</si>
  <si>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</si>
  <si>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</si>
  <si>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</si>
  <si>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</si>
  <si>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</si>
  <si>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</si>
  <si>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</si>
  <si>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</si>
  <si>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</si>
  <si>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</si>
  <si>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</si>
  <si>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</si>
  <si>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</si>
  <si>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</si>
  <si>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</si>
  <si>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</si>
  <si>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</si>
  <si>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</si>
  <si>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</si>
  <si>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</si>
  <si>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</si>
  <si>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</si>
  <si>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</si>
  <si>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</si>
  <si>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</si>
  <si>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</si>
  <si>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</si>
  <si>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</si>
  <si>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</si>
  <si>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</si>
  <si>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</si>
  <si>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</si>
  <si>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</si>
  <si>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</si>
  <si>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</si>
  <si>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</si>
  <si>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</si>
  <si>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</si>
  <si>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</si>
  <si>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</si>
  <si>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</si>
  <si>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</si>
  <si>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</si>
  <si>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</si>
  <si>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</si>
  <si>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</si>
  <si>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</si>
  <si>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</si>
  <si>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</si>
  <si>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</si>
  <si>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</si>
  <si>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</si>
  <si>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</si>
  <si>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</si>
  <si>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</si>
  <si>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</si>
  <si>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</si>
  <si>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</si>
  <si>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</si>
  <si>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</si>
  <si>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</si>
  <si>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</si>
  <si>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</si>
  <si>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</si>
  <si>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</si>
  <si>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</si>
  <si>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</si>
  <si>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</si>
  <si>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</si>
  <si>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</si>
  <si>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</si>
  <si>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</si>
  <si>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</si>
  <si>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</si>
  <si>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</si>
  <si>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</si>
  <si>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</si>
  <si>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</si>
  <si>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</si>
  <si>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</si>
  <si>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</si>
  <si>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</si>
  <si>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</si>
  <si>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</si>
  <si>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</si>
  <si>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</si>
  <si>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</si>
  <si>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</si>
  <si>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</si>
  <si>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</si>
  <si>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</si>
  <si>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</si>
  <si>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</si>
  <si>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</si>
  <si>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</si>
  <si>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</si>
  <si>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</si>
  <si>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</si>
  <si>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</si>
  <si>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</si>
  <si>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</si>
  <si>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</si>
  <si>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</si>
  <si>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</si>
  <si>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</si>
  <si>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</si>
  <si>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</si>
  <si>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</si>
  <si>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</si>
  <si>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</si>
  <si>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</si>
  <si>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</si>
  <si>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</si>
  <si>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</si>
  <si>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</si>
  <si>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</si>
  <si>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</si>
  <si>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</si>
  <si>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</si>
  <si>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</si>
  <si>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</si>
  <si>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</si>
  <si>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</si>
  <si>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</si>
  <si>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</si>
  <si>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</si>
  <si>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</si>
  <si>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</si>
  <si>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</si>
  <si>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</si>
  <si>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</si>
  <si>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</si>
  <si>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</si>
  <si>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</si>
  <si>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</si>
  <si>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</si>
  <si>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</si>
  <si>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</si>
  <si>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</si>
  <si>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</si>
  <si>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</si>
  <si>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</si>
  <si>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</si>
  <si>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</si>
  <si>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</si>
  <si>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</si>
  <si>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</si>
  <si>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</si>
  <si>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</si>
  <si>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</si>
  <si>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</si>
  <si>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</si>
  <si>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</si>
  <si>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</si>
  <si>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</si>
  <si>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</si>
  <si>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</si>
  <si>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</si>
  <si>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</si>
  <si>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</si>
  <si>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</si>
  <si>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</si>
  <si>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</si>
  <si>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</si>
  <si>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</si>
  <si>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</si>
  <si>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</si>
  <si>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</si>
  <si>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</si>
  <si>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</si>
  <si>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</si>
  <si>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</si>
  <si>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</si>
  <si>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</si>
  <si>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</si>
  <si>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</si>
  <si>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</si>
  <si>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</si>
  <si>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</si>
  <si>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</si>
  <si>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</si>
  <si>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</si>
  <si>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</si>
  <si>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</si>
  <si>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</si>
  <si>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</si>
  <si>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</si>
  <si>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</si>
  <si>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</si>
  <si>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</si>
  <si>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</si>
  <si>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</si>
  <si>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</si>
  <si>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</si>
  <si>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</si>
  <si>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</si>
  <si>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</si>
  <si>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</si>
  <si>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</si>
  <si>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</si>
  <si>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</si>
  <si>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</si>
  <si>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</si>
  <si>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</si>
  <si>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</si>
  <si>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</si>
  <si>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</si>
  <si>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</si>
  <si>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</si>
  <si>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</si>
  <si>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</si>
  <si>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</si>
  <si>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</si>
  <si>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</si>
  <si>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</si>
  <si>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</si>
  <si>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</si>
  <si>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</si>
  <si>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</si>
  <si>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</si>
  <si>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</si>
  <si>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</si>
  <si>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</si>
  <si>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</si>
  <si>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</si>
  <si>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</si>
  <si>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</si>
  <si>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</si>
  <si>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</si>
  <si>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</si>
  <si>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</si>
  <si>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</si>
  <si>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</si>
  <si>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</si>
  <si>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</si>
  <si>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</si>
  <si>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</si>
  <si>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</si>
  <si>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</si>
  <si>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</si>
  <si>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</si>
  <si>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</si>
  <si>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</si>
  <si>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</si>
  <si>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</si>
  <si>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</si>
  <si>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</si>
  <si>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</si>
  <si>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</si>
  <si>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</si>
  <si>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</si>
  <si>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</si>
  <si>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</si>
  <si>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</si>
  <si>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</si>
  <si>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</si>
  <si>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</si>
  <si>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</si>
  <si>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</si>
  <si>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</si>
  <si>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</si>
  <si>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</si>
  <si>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</si>
  <si>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</si>
  <si>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</si>
  <si>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</si>
  <si>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</si>
  <si>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</si>
  <si>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</si>
  <si>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</si>
  <si>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</si>
  <si>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</si>
  <si>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</si>
  <si>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</si>
  <si>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</si>
  <si>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</si>
  <si>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</si>
  <si>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</si>
  <si>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</si>
  <si>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</si>
  <si>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</si>
  <si>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</si>
  <si>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</si>
  <si>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</si>
  <si>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</si>
  <si>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</si>
  <si>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</si>
  <si>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</si>
  <si>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</si>
  <si>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</si>
  <si>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</si>
  <si>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</si>
  <si>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</si>
  <si>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</si>
  <si>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</si>
  <si>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</si>
  <si>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</si>
  <si>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</si>
  <si>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</si>
  <si>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</si>
  <si>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</si>
  <si>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</si>
  <si>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</si>
  <si>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</si>
  <si>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</si>
  <si>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</si>
  <si>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</si>
  <si>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</si>
  <si>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</si>
  <si>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</si>
  <si>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</si>
  <si>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</si>
  <si>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</si>
  <si>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</si>
  <si>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</si>
  <si>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</si>
  <si>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</si>
  <si>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</si>
  <si>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</si>
  <si>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</si>
  <si>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</si>
  <si>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</si>
  <si>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</si>
  <si>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</si>
  <si>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</si>
  <si>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</si>
  <si>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</si>
  <si>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</si>
  <si>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</si>
  <si>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</si>
  <si>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</si>
  <si>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</si>
  <si>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</si>
  <si>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</si>
  <si>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</si>
  <si>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</si>
  <si>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</si>
  <si>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</si>
  <si>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</si>
  <si>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</si>
  <si>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</si>
  <si>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</si>
  <si>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</si>
  <si>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</si>
  <si>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</si>
  <si>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</si>
  <si>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</si>
  <si>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</si>
  <si>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</si>
  <si>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</si>
  <si>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</si>
  <si>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</si>
  <si>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</si>
  <si>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</si>
  <si>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</si>
  <si>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</si>
  <si>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</si>
  <si>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</si>
  <si>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</si>
  <si>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</si>
  <si>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</si>
  <si>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</si>
  <si>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</si>
  <si>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</si>
  <si>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</si>
  <si>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</si>
  <si>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</si>
  <si>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</si>
  <si>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</si>
  <si>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</si>
  <si>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</si>
  <si>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</si>
  <si>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</si>
  <si>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</si>
  <si>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</si>
  <si>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</si>
  <si>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</si>
  <si>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</si>
  <si>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</si>
  <si>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</si>
  <si>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</si>
  <si>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</si>
  <si>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</si>
  <si>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</si>
  <si>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</si>
  <si>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</si>
  <si>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</si>
  <si>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</si>
  <si>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</si>
  <si>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</si>
  <si>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</si>
  <si>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</si>
  <si>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</si>
  <si>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</si>
  <si>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</si>
  <si>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</si>
  <si>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</si>
  <si>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</si>
  <si>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</si>
  <si>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</si>
  <si>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</si>
  <si>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</si>
  <si>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</si>
  <si>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</si>
  <si>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</si>
  <si>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</si>
  <si>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</si>
  <si>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</si>
  <si>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</si>
  <si>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</si>
  <si>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</si>
  <si>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</si>
  <si>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</si>
  <si>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</si>
  <si>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</si>
  <si>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</si>
  <si>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</si>
  <si>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</si>
  <si>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</si>
  <si>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</si>
  <si>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</si>
  <si>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</si>
  <si>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</si>
  <si>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</si>
  <si>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</si>
  <si>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</si>
  <si>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</si>
  <si>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</si>
  <si>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</si>
  <si>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</si>
  <si>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</si>
  <si>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</si>
  <si>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</si>
  <si>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</si>
  <si>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</si>
  <si>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</si>
  <si>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</si>
  <si>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</si>
  <si>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</si>
  <si>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</si>
  <si>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</si>
  <si>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</si>
  <si>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</si>
  <si>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</si>
  <si>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</si>
  <si>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</si>
  <si>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</si>
  <si>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</si>
  <si>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</si>
  <si>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</si>
  <si>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</si>
  <si>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</si>
  <si>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</si>
  <si>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</si>
  <si>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</si>
  <si>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</si>
  <si>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</si>
  <si>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</si>
  <si>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</si>
  <si>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</si>
  <si>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</si>
  <si>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</si>
  <si>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</si>
  <si>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</si>
  <si>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</si>
  <si>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</si>
  <si>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</si>
  <si>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</si>
  <si>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</si>
  <si>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</si>
  <si>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</si>
  <si>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</si>
  <si>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</si>
  <si>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</si>
  <si>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</si>
  <si>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</si>
  <si>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</si>
  <si>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</si>
  <si>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</si>
  <si>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</si>
  <si>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</si>
  <si>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</si>
  <si>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</si>
  <si>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</si>
  <si>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</si>
  <si>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</si>
  <si>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</si>
  <si>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</si>
  <si>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</si>
  <si>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</si>
  <si>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</si>
  <si>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</si>
  <si>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</si>
  <si>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</si>
  <si>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</si>
  <si>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</si>
  <si>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</si>
  <si>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</si>
  <si>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</si>
  <si>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</si>
  <si>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</si>
  <si>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</si>
  <si>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</si>
  <si>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</si>
  <si>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</si>
  <si>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</si>
  <si>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</si>
  <si>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</si>
  <si>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</si>
  <si>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</si>
  <si>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</si>
  <si>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</si>
  <si>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</si>
  <si>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</si>
  <si>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</si>
  <si>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</si>
  <si>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</si>
  <si>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</si>
  <si>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</si>
  <si>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</si>
  <si>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</si>
  <si>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</si>
  <si>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</si>
  <si>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</si>
  <si>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</si>
  <si>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</si>
  <si>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</si>
  <si>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</si>
  <si>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</si>
  <si>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</si>
  <si>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</si>
  <si>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</si>
  <si>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</si>
  <si>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</si>
  <si>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</si>
  <si>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</si>
  <si>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</si>
  <si>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</si>
  <si>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</si>
  <si>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</si>
  <si>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</si>
  <si>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</si>
  <si>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</si>
  <si>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</si>
  <si>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</si>
  <si>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</si>
  <si>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</si>
  <si>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</si>
  <si>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</si>
  <si>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</si>
  <si>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</si>
  <si>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</si>
  <si>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</si>
  <si>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</si>
  <si>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</si>
  <si>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</si>
  <si>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</si>
  <si>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</si>
  <si>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</si>
  <si>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</si>
  <si>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</si>
  <si>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</si>
  <si>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</si>
  <si>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</si>
  <si>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</si>
  <si>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</si>
  <si>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</si>
  <si>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</si>
  <si>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</si>
  <si>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</si>
  <si>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</si>
  <si>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</si>
  <si>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</si>
  <si>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</si>
  <si>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</si>
  <si>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</si>
  <si>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</si>
  <si>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</si>
  <si>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</si>
  <si>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</si>
  <si>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</si>
  <si>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</si>
  <si>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</si>
  <si>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</si>
  <si>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</si>
  <si>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</si>
  <si>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</si>
  <si>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</si>
  <si>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</si>
  <si>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</si>
  <si>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</si>
  <si>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</si>
  <si>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</si>
  <si>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</si>
  <si>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</si>
  <si>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</si>
  <si>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</si>
  <si>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</si>
  <si>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</si>
  <si>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</si>
  <si>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</si>
  <si>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</si>
  <si>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</si>
  <si>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</si>
  <si>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</si>
  <si>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</si>
  <si>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</si>
  <si>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</si>
  <si>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</si>
  <si>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</si>
  <si>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</si>
  <si>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</si>
  <si>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</si>
  <si>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</si>
  <si>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</si>
  <si>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</si>
  <si>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</si>
  <si>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</si>
  <si>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</si>
  <si>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</si>
  <si>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</si>
  <si>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</si>
  <si>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</si>
  <si>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</si>
  <si>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</si>
  <si>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</si>
  <si>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</si>
  <si>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</si>
  <si>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</si>
  <si>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</si>
  <si>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</si>
  <si>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</si>
  <si>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</si>
  <si>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</si>
  <si>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</si>
  <si>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</si>
  <si>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</si>
  <si>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</si>
  <si>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</si>
  <si>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</si>
  <si>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</si>
  <si>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</si>
  <si>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</si>
  <si>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</si>
  <si>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</si>
  <si>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</si>
  <si>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</si>
  <si>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</si>
  <si>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</si>
  <si>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</si>
  <si>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</si>
  <si>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</si>
  <si>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</si>
  <si>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</si>
  <si>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</si>
  <si>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</si>
  <si>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</si>
  <si>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</si>
  <si>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</si>
  <si>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</si>
  <si>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</si>
  <si>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</si>
  <si>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</si>
  <si>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</si>
  <si>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</si>
  <si>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</si>
  <si>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</si>
  <si>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</si>
  <si>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</si>
  <si>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</si>
  <si>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</si>
  <si>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</si>
  <si>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</si>
  <si>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</si>
  <si>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</si>
  <si>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</si>
  <si>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</si>
  <si>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</si>
  <si>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</si>
  <si>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</si>
  <si>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</si>
  <si>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</si>
  <si>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</si>
  <si>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</si>
  <si>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</si>
  <si>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</si>
  <si>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</si>
  <si>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</si>
  <si>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</si>
  <si>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</si>
  <si>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</si>
  <si>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</si>
  <si>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</si>
  <si>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</si>
  <si>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</si>
  <si>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</si>
  <si>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</si>
  <si>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</si>
  <si>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</si>
  <si>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</si>
  <si>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</si>
  <si>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</si>
  <si>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</si>
  <si>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</si>
  <si>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</si>
  <si>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</si>
  <si>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</si>
  <si>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</si>
  <si>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</si>
  <si>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</si>
  <si>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</si>
  <si>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</si>
  <si>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</si>
  <si>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</si>
  <si>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</si>
  <si>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</si>
  <si>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</si>
  <si>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</si>
  <si>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</si>
  <si>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</si>
  <si>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</si>
  <si>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</si>
  <si>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</si>
  <si>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</si>
  <si>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</si>
  <si>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</si>
  <si>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</si>
  <si>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</si>
  <si>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</si>
  <si>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</si>
  <si>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</si>
  <si>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</si>
  <si>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</si>
  <si>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</si>
  <si>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</si>
  <si>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</si>
  <si>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</si>
  <si>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</si>
  <si>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</si>
  <si>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</si>
  <si>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</si>
  <si>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</si>
  <si>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</si>
  <si>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</si>
  <si>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</si>
  <si>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</si>
  <si>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</si>
  <si>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</si>
  <si>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</si>
  <si>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</si>
  <si>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</si>
  <si>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</si>
  <si>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</si>
  <si>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</si>
  <si>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</si>
  <si>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</si>
  <si>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</si>
  <si>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</si>
  <si>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</si>
  <si>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</si>
  <si>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</si>
  <si>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</si>
  <si>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</si>
  <si>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</si>
  <si>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</si>
  <si>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</si>
  <si>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</si>
  <si>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</si>
  <si>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</si>
  <si>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</si>
  <si>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</si>
  <si>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</si>
  <si>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</si>
  <si>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</si>
  <si>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</si>
  <si>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</si>
  <si>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</si>
  <si>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</si>
  <si>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</si>
  <si>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</si>
  <si>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</si>
  <si>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</si>
  <si>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</si>
  <si>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</si>
  <si>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</si>
  <si>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</si>
  <si>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</si>
  <si>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</si>
  <si>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</si>
  <si>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</si>
  <si>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</si>
  <si>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</si>
  <si>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</si>
  <si>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</si>
  <si>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</si>
  <si>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</si>
  <si>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</si>
  <si>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</si>
  <si>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</si>
  <si>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</si>
  <si>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</si>
  <si>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</si>
  <si>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</si>
  <si>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</si>
  <si>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</si>
  <si>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</si>
  <si>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</si>
  <si>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</si>
  <si>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</si>
  <si>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</si>
  <si>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</si>
  <si>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</si>
  <si>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</si>
  <si>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</si>
  <si>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</si>
  <si>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</si>
  <si>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</si>
  <si>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</si>
  <si>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</si>
  <si>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</si>
  <si>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</si>
  <si>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</si>
  <si>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</si>
  <si>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</si>
  <si>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</si>
  <si>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</si>
  <si>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</si>
  <si>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</si>
  <si>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</si>
  <si>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</si>
  <si>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</si>
  <si>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</si>
  <si>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</si>
  <si>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</si>
  <si>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</si>
  <si>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</si>
  <si>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</si>
  <si>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</si>
  <si>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</si>
  <si>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</si>
  <si>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</si>
  <si>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</si>
  <si>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</si>
  <si>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</si>
  <si>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</si>
  <si>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</si>
  <si>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</si>
  <si>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</si>
  <si>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</si>
  <si>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</si>
  <si>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</si>
  <si>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</si>
  <si>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</si>
  <si>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</si>
  <si>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</si>
  <si>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</si>
  <si>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</si>
  <si>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</si>
  <si>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</si>
  <si>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</si>
  <si>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</si>
  <si>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</si>
  <si>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</si>
  <si>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</si>
  <si>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</si>
  <si>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</si>
  <si>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</si>
  <si>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</si>
  <si>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</si>
  <si>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</si>
  <si>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</si>
  <si>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</si>
  <si>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</si>
  <si>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</si>
  <si>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</si>
  <si>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</si>
  <si>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</si>
  <si>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</si>
  <si>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</si>
  <si>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</si>
  <si>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</si>
  <si>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</si>
  <si>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</si>
  <si>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</si>
  <si>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</si>
  <si>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</si>
  <si>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</si>
  <si>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</si>
  <si>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</si>
  <si>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</si>
  <si>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</si>
  <si>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</si>
  <si>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</si>
  <si>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</si>
  <si>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</si>
  <si>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</si>
  <si>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</si>
  <si>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</si>
  <si>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</si>
  <si>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</si>
  <si>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</si>
  <si>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</si>
  <si>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</si>
  <si>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</si>
  <si>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</si>
  <si>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</si>
  <si>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</si>
  <si>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</si>
  <si>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</si>
  <si>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</si>
  <si>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</si>
  <si>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</si>
  <si>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</si>
  <si>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</si>
  <si>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</si>
  <si>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</si>
  <si>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</si>
  <si>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</si>
  <si>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</si>
  <si>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</si>
  <si>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</si>
  <si>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</si>
  <si>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</si>
  <si>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</si>
  <si>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</si>
  <si>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</si>
  <si>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</si>
  <si>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</si>
  <si>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</si>
  <si>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</si>
  <si>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</si>
  <si>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</si>
  <si>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</si>
  <si>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</si>
  <si>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</si>
  <si>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</si>
  <si>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</si>
  <si>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</si>
  <si>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</si>
  <si>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</si>
  <si>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</si>
  <si>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</si>
  <si>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</si>
  <si>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</si>
  <si>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</si>
  <si>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</si>
  <si>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</si>
  <si>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</si>
  <si>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</si>
  <si>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</si>
  <si>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</si>
  <si>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</si>
  <si>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</si>
  <si>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</si>
  <si>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</si>
  <si>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</si>
  <si>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</si>
  <si>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</si>
  <si>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</si>
  <si>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</si>
  <si>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</si>
  <si>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</si>
  <si>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</si>
  <si>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</si>
  <si>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</si>
  <si>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</si>
  <si>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</si>
  <si>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</si>
  <si>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</si>
  <si>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</si>
  <si>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</si>
  <si>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</si>
  <si>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</si>
  <si>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</si>
  <si>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</si>
  <si>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</si>
  <si>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</si>
  <si>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</si>
  <si>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</si>
  <si>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</si>
  <si>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</si>
  <si>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</si>
  <si>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</si>
  <si>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</si>
  <si>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</si>
  <si>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</si>
  <si>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</si>
  <si>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</si>
  <si>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</si>
  <si>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</si>
  <si>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</si>
  <si>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</si>
  <si>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</si>
  <si>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</si>
  <si>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</si>
  <si>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</si>
  <si>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</si>
  <si>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</si>
  <si>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</si>
  <si>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</si>
  <si>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</si>
  <si>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</si>
  <si>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</si>
  <si>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</si>
  <si>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</si>
  <si>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</si>
  <si>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</si>
  <si>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</si>
  <si>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</si>
  <si>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</si>
  <si>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</si>
  <si>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</si>
  <si>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</si>
  <si>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</si>
  <si>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</si>
  <si>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</si>
  <si>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</si>
  <si>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</si>
  <si>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</si>
  <si>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</si>
  <si>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</si>
  <si>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</si>
  <si>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</si>
  <si>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</si>
  <si>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</si>
  <si>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</si>
  <si>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</si>
  <si>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</si>
  <si>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</si>
  <si>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</si>
  <si>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</si>
  <si>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</si>
  <si>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</si>
  <si>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</si>
  <si>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</si>
  <si>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</si>
  <si>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</si>
  <si>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</si>
  <si>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</si>
  <si>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</si>
  <si>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</si>
  <si>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</si>
  <si>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</si>
  <si>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</si>
  <si>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</si>
  <si>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</si>
  <si>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</si>
  <si>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</si>
  <si>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</si>
  <si>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</si>
  <si>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</si>
  <si>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</si>
  <si>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</si>
  <si>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</si>
  <si>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</si>
  <si>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</si>
  <si>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</si>
  <si>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</si>
  <si>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</si>
  <si>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</si>
  <si>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</si>
  <si>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</si>
  <si>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</si>
  <si>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</si>
  <si>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</si>
  <si>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</si>
  <si>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</si>
  <si>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</si>
  <si>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</si>
  <si>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</si>
  <si>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</si>
  <si>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</si>
  <si>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</si>
  <si>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</si>
  <si>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</si>
  <si>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</si>
  <si>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</si>
  <si>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</si>
  <si>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</si>
  <si>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</si>
  <si>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</si>
  <si>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</si>
  <si>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</si>
  <si>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</si>
  <si>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</si>
  <si>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</si>
  <si>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</si>
  <si>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</si>
  <si>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</si>
  <si>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</si>
  <si>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</si>
  <si>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</si>
  <si>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</si>
  <si>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</si>
  <si>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</si>
  <si>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</si>
  <si>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</si>
  <si>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</si>
  <si>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</si>
  <si>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</si>
  <si>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</si>
  <si>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</si>
  <si>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</si>
  <si>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</si>
  <si>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</si>
  <si>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</si>
  <si>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</si>
  <si>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</si>
  <si>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</si>
  <si>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</si>
  <si>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</si>
  <si>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</si>
  <si>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</si>
  <si>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</si>
  <si>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</si>
  <si>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</si>
  <si>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</si>
  <si>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</si>
  <si>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</si>
  <si>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</si>
  <si>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</si>
  <si>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</si>
  <si>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</si>
  <si>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</si>
  <si>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</si>
  <si>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</si>
  <si>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</si>
  <si>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</si>
  <si>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</si>
  <si>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</si>
  <si>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</si>
  <si>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</si>
  <si>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</si>
  <si>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</si>
  <si>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</si>
  <si>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</si>
  <si>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</si>
  <si>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</si>
  <si>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</si>
  <si>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</si>
  <si>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</si>
  <si>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</si>
  <si>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</si>
  <si>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</si>
  <si>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</si>
  <si>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</si>
  <si>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</si>
  <si>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</si>
  <si>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</si>
  <si>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</si>
  <si>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</si>
  <si>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</si>
  <si>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</si>
  <si>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</si>
  <si>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</si>
  <si>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</si>
  <si>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</si>
  <si>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</si>
  <si>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</si>
  <si>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</si>
  <si>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</si>
  <si>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</si>
  <si>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</si>
  <si>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</si>
  <si>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</si>
  <si>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</si>
  <si>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</si>
  <si>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</si>
  <si>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</si>
  <si>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</si>
  <si>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</si>
  <si>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</si>
  <si>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</si>
  <si>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</si>
  <si>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</si>
  <si>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</si>
  <si>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</si>
  <si>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</si>
  <si>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</si>
  <si>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</si>
  <si>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</si>
  <si>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</si>
  <si>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</si>
  <si>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</si>
  <si>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</si>
  <si>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</si>
  <si>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</si>
  <si>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</si>
  <si>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</si>
  <si>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</si>
  <si>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</si>
  <si>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</si>
  <si>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</si>
  <si>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</si>
  <si>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</si>
  <si>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</si>
  <si>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</si>
  <si>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</si>
  <si>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</si>
  <si>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</si>
  <si>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</si>
  <si>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</si>
  <si>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</si>
  <si>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</si>
  <si>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</si>
  <si>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</si>
  <si>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</si>
  <si>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</si>
  <si>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</si>
  <si>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</si>
  <si>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</si>
  <si>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</si>
  <si>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</si>
  <si>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</si>
  <si>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</si>
  <si>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</si>
  <si>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</si>
  <si>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</si>
  <si>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</si>
  <si>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</si>
  <si>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</si>
  <si>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</si>
  <si>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</si>
  <si>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</si>
  <si>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</si>
  <si>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</si>
  <si>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</si>
  <si>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</si>
  <si>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</si>
  <si>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</si>
  <si>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</si>
  <si>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</si>
  <si>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</si>
  <si>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</si>
  <si>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</si>
  <si>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</si>
  <si>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</si>
  <si>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</si>
  <si>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</si>
  <si>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</si>
  <si>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</si>
  <si>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</si>
  <si>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</si>
  <si>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</si>
  <si>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</si>
  <si>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</si>
  <si>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</si>
  <si>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</si>
  <si>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</si>
  <si>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</si>
  <si>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</si>
  <si>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</si>
  <si>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</si>
  <si>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</si>
  <si>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</si>
  <si>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</si>
  <si>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</si>
  <si>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</si>
  <si>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</si>
  <si>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</si>
  <si>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</si>
  <si>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</si>
  <si>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</si>
  <si>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</si>
  <si>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</si>
  <si>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</si>
  <si>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</si>
  <si>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</si>
  <si>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</si>
  <si>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</si>
  <si>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</si>
  <si>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</si>
  <si>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</si>
  <si>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</si>
  <si>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</si>
  <si>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</si>
  <si>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</si>
  <si>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</si>
  <si>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</si>
  <si>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</si>
  <si>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</si>
  <si>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</si>
  <si>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</si>
  <si>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</si>
  <si>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</si>
  <si>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</si>
  <si>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</si>
  <si>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</si>
  <si>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</si>
  <si>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</si>
  <si>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</si>
  <si>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</si>
  <si>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</si>
  <si>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</si>
  <si>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</si>
  <si>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</si>
  <si>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</si>
  <si>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</si>
  <si>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</si>
  <si>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</si>
  <si>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</si>
  <si>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</si>
  <si>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</si>
  <si>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</si>
  <si>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</si>
  <si>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</si>
  <si>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</si>
  <si>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</si>
  <si>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</si>
  <si>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</si>
  <si>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</si>
  <si>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</si>
  <si>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</si>
  <si>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</si>
  <si>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</si>
  <si>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</si>
  <si>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</si>
  <si>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</si>
  <si>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</si>
  <si>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</si>
  <si>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</si>
  <si>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</si>
  <si>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</si>
  <si>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</si>
  <si>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</si>
  <si>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</si>
  <si>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</si>
  <si>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</si>
  <si>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</si>
  <si>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</si>
  <si>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</si>
  <si>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</si>
  <si>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</si>
  <si>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</si>
  <si>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</si>
  <si>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</si>
  <si>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</si>
  <si>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</si>
  <si>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</si>
  <si>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</si>
  <si>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</si>
  <si>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</si>
  <si>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</si>
  <si>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</si>
  <si>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</si>
  <si>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</si>
  <si>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</si>
  <si>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</si>
  <si>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</si>
  <si>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</si>
  <si>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</si>
  <si>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</si>
  <si>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</si>
  <si>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</si>
  <si>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</si>
  <si>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</si>
  <si>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</si>
  <si>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</si>
  <si>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</si>
  <si>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</si>
  <si>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</si>
  <si>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</si>
  <si>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</si>
  <si>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</si>
  <si>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</si>
  <si>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</si>
  <si>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</si>
  <si>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</si>
  <si>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</si>
  <si>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</si>
  <si>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</si>
  <si>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</si>
  <si>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</si>
  <si>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</si>
  <si>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</si>
  <si>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</si>
  <si>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</si>
  <si>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</si>
  <si>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</si>
  <si>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</si>
  <si>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</si>
  <si>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</si>
  <si>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</si>
  <si>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</si>
  <si>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</si>
  <si>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</si>
  <si>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</si>
  <si>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</si>
  <si>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</si>
  <si>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</si>
  <si>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</si>
  <si>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</si>
  <si>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</si>
  <si>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</si>
  <si>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</si>
  <si>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</si>
  <si>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</si>
  <si>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</si>
  <si>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</si>
  <si>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</si>
  <si>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</si>
  <si>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</si>
  <si>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</si>
  <si>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</si>
  <si>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</si>
  <si>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</si>
  <si>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</si>
  <si>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</si>
  <si>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</si>
  <si>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</si>
  <si>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</si>
  <si>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</si>
  <si>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</si>
  <si>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</si>
  <si>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</si>
  <si>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</si>
  <si>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</si>
  <si>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</si>
  <si>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</si>
  <si>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</si>
  <si>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</si>
  <si>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</si>
  <si>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</si>
  <si>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</si>
  <si>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</si>
  <si>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</si>
  <si>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</si>
  <si>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</si>
  <si>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</si>
  <si>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</si>
  <si>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</si>
  <si>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</si>
  <si>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</si>
  <si>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</si>
  <si>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</si>
  <si>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</si>
  <si>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</si>
  <si>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</si>
  <si>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</si>
  <si>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</si>
  <si>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</si>
  <si>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</si>
  <si>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</si>
  <si>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</si>
  <si>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</si>
  <si>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</si>
  <si>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</si>
  <si>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</si>
  <si>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</si>
  <si>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</si>
  <si>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</si>
  <si>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</si>
  <si>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</si>
  <si>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</si>
  <si>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</si>
  <si>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</si>
  <si>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</si>
  <si>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</si>
  <si>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</si>
  <si>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</si>
  <si>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</si>
  <si>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</si>
  <si>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</si>
  <si>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</si>
  <si>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</si>
  <si>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</si>
  <si>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</si>
  <si>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</si>
  <si>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</si>
  <si>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</si>
  <si>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</si>
  <si>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</si>
  <si>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</si>
  <si>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</si>
  <si>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</si>
  <si>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</si>
  <si>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</si>
  <si>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</si>
  <si>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</si>
  <si>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</si>
  <si>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</si>
  <si>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</si>
  <si>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</si>
  <si>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</si>
  <si>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</si>
  <si>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</si>
  <si>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</si>
  <si>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</si>
  <si>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</si>
  <si>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</si>
  <si>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</si>
  <si>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</si>
  <si>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</si>
  <si>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</si>
  <si>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</si>
  <si>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</si>
  <si>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</si>
  <si>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</si>
  <si>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</si>
  <si>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</si>
  <si>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</si>
  <si>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</si>
  <si>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</si>
  <si>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</si>
  <si>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</si>
  <si>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</si>
  <si>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</si>
  <si>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</si>
  <si>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</si>
  <si>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</si>
  <si>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</si>
  <si>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</si>
  <si>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</si>
  <si>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</si>
  <si>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</si>
  <si>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</si>
  <si>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</si>
  <si>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</si>
  <si>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</si>
  <si>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</si>
  <si>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</si>
  <si>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</si>
  <si>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</si>
  <si>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</si>
  <si>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</si>
  <si>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</si>
  <si>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</si>
  <si>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</si>
  <si>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</si>
  <si>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</si>
  <si>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</si>
  <si>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</si>
  <si>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</si>
  <si>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</si>
  <si>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</si>
  <si>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</si>
  <si>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</si>
  <si>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</si>
  <si>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</si>
  <si>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</si>
  <si>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</si>
  <si>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</si>
  <si>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</si>
  <si>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</si>
  <si>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</si>
  <si>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</si>
  <si>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</si>
  <si>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</si>
  <si>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</si>
  <si>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</si>
  <si>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</si>
  <si>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</si>
  <si>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</si>
  <si>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</si>
  <si>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</si>
  <si>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</si>
  <si>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</si>
  <si>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</si>
  <si>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</si>
  <si>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</si>
  <si>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</si>
  <si>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</si>
  <si>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</si>
  <si>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</si>
  <si>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</si>
  <si>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</si>
  <si>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</si>
  <si>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</si>
  <si>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</si>
  <si>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</si>
  <si>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</si>
  <si>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</si>
  <si>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</si>
  <si>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</si>
  <si>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</si>
  <si>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</si>
  <si>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</si>
  <si>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</si>
  <si>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</si>
  <si>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</si>
  <si>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</si>
  <si>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</si>
  <si>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</si>
  <si>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</si>
  <si>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</si>
  <si>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</si>
  <si>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</si>
  <si>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</si>
  <si>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</si>
  <si>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</si>
  <si>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</si>
  <si>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</si>
  <si>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</si>
  <si>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</si>
  <si>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</si>
  <si>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</si>
  <si>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</si>
  <si>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</si>
  <si>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</si>
  <si>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</si>
  <si>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</si>
  <si>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</si>
  <si>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</si>
  <si>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</si>
  <si>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</si>
  <si>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</si>
  <si>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</si>
  <si>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</si>
  <si>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</si>
  <si>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</si>
  <si>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</si>
  <si>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</si>
  <si>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</si>
  <si>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</si>
  <si>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</si>
  <si>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</si>
  <si>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</si>
  <si>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</si>
  <si>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</si>
  <si>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</si>
  <si>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</si>
  <si>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</si>
  <si>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</si>
  <si>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</si>
  <si>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</si>
  <si>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</si>
  <si>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</si>
  <si>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</si>
  <si>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</si>
  <si>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</si>
  <si>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</si>
  <si>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</si>
  <si>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</si>
  <si>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</si>
  <si>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</si>
  <si>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</si>
  <si>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</si>
  <si>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</si>
  <si>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</si>
  <si>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</si>
  <si>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</si>
  <si>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</si>
  <si>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</si>
  <si>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</si>
  <si>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</si>
  <si>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</si>
  <si>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</si>
  <si>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</si>
  <si>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</si>
  <si>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</si>
  <si>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</si>
  <si>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</si>
  <si>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</si>
  <si>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</si>
  <si>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</si>
  <si>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</si>
  <si>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</si>
  <si>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</si>
  <si>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</si>
  <si>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</si>
  <si>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</si>
  <si>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</si>
  <si>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</si>
  <si>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</si>
  <si>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</si>
  <si>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</si>
  <si>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</si>
  <si>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</si>
  <si>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</si>
  <si>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</si>
  <si>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</si>
  <si>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</si>
  <si>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</si>
  <si>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</si>
  <si>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</si>
  <si>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</si>
  <si>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</si>
  <si>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</si>
  <si>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</si>
  <si>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</si>
  <si>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</si>
  <si>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</si>
  <si>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</si>
  <si>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</si>
  <si>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</si>
  <si>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</si>
  <si>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</si>
  <si>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</si>
  <si>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</si>
  <si>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</si>
  <si>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</si>
  <si>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</si>
  <si>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</si>
  <si>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</si>
  <si>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</si>
  <si>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</si>
  <si>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</si>
  <si>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</si>
  <si>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</si>
  <si>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</si>
  <si>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</si>
  <si>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</si>
  <si>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</si>
  <si>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</si>
  <si>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</si>
  <si>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</si>
  <si>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</si>
  <si>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</si>
  <si>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</si>
  <si>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</si>
  <si>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</si>
  <si>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</si>
  <si>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</si>
  <si>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</si>
  <si>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</si>
  <si>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</si>
  <si>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</si>
  <si>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</si>
  <si>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</si>
  <si>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</si>
  <si>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</si>
  <si>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</si>
  <si>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</si>
  <si>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</si>
  <si>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</si>
  <si>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</si>
  <si>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</si>
  <si>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</si>
  <si>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</si>
  <si>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</si>
  <si>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</si>
  <si>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</si>
  <si>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</si>
  <si>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</si>
  <si>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</si>
  <si>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</si>
  <si>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</si>
  <si>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</si>
  <si>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</si>
  <si>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</si>
  <si>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</si>
  <si>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</si>
  <si>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</si>
  <si>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</si>
  <si>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</si>
  <si>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</si>
  <si>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</si>
  <si>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</si>
  <si>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</si>
  <si>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</si>
  <si>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</si>
  <si>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</si>
  <si>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</si>
  <si>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</si>
  <si>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</si>
  <si>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</si>
  <si>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</si>
  <si>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</si>
  <si>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</si>
  <si>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</si>
  <si>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</si>
  <si>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</si>
  <si>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</si>
  <si>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</si>
  <si>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</si>
  <si>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</si>
  <si>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</si>
  <si>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</si>
  <si>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</si>
  <si>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</si>
  <si>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</si>
  <si>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</si>
  <si>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</si>
  <si>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</si>
  <si>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</si>
  <si>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</si>
  <si>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</si>
  <si>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</si>
  <si>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</si>
  <si>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</si>
  <si>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</si>
  <si>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</si>
  <si>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</si>
  <si>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</si>
  <si>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</si>
  <si>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</si>
  <si>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</si>
  <si>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</si>
  <si>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</si>
  <si>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</si>
  <si>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</si>
  <si>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</si>
  <si>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</si>
  <si>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</si>
  <si>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</si>
  <si>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</si>
  <si>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</si>
  <si>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</si>
  <si>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</si>
  <si>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</si>
  <si>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</si>
  <si>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</si>
  <si>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</si>
  <si>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</si>
  <si>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</si>
  <si>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</si>
  <si>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</si>
  <si>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</si>
  <si>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</si>
  <si>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</si>
  <si>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</si>
  <si>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</si>
  <si>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</si>
  <si>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</si>
  <si>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</si>
  <si>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</si>
  <si>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</si>
  <si>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</si>
  <si>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</si>
  <si>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</si>
  <si>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</si>
  <si>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</si>
  <si>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</si>
  <si>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</si>
  <si>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</si>
  <si>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</si>
  <si>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</si>
  <si>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</si>
  <si>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</si>
  <si>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</si>
  <si>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</si>
  <si>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</si>
  <si>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</si>
  <si>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</si>
  <si>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</si>
  <si>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</si>
  <si>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</si>
  <si>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</si>
  <si>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</si>
  <si>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</si>
  <si>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</si>
  <si>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</si>
  <si>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</si>
  <si>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</si>
  <si>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</si>
  <si>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</si>
  <si>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</si>
  <si>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</si>
  <si>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</si>
  <si>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</si>
  <si>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</si>
  <si>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</si>
  <si>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</si>
  <si>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</si>
  <si>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</si>
  <si>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</si>
  <si>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</si>
  <si>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</si>
  <si>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</si>
  <si>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</si>
  <si>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</si>
  <si>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</si>
  <si>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</si>
  <si>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</si>
  <si>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</si>
  <si>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</si>
  <si>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</si>
  <si>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</si>
  <si>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</si>
  <si>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</si>
  <si>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</si>
  <si>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</si>
  <si>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</si>
  <si>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</si>
  <si>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</si>
  <si>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</si>
  <si>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</si>
  <si>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</si>
  <si>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</si>
  <si>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</si>
  <si>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</si>
  <si>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</si>
  <si>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</si>
  <si>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</si>
  <si>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</si>
  <si>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</si>
  <si>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</si>
  <si>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</si>
  <si>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</si>
  <si>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</si>
  <si>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</si>
  <si>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</si>
  <si>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</si>
  <si>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</si>
  <si>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</si>
  <si>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</si>
  <si>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</si>
  <si>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</si>
  <si>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</si>
  <si>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</si>
  <si>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</si>
  <si>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</si>
  <si>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</si>
  <si>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</si>
  <si>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</si>
  <si>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</si>
  <si>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</si>
  <si>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</si>
  <si>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</si>
  <si>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</si>
  <si>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</si>
  <si>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</si>
  <si>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</si>
  <si>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</si>
  <si>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</si>
  <si>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</si>
  <si>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</si>
  <si>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</si>
  <si>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</si>
  <si>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</si>
  <si>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</si>
  <si>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</si>
  <si>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</si>
  <si>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</si>
  <si>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</si>
  <si>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</si>
  <si>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</si>
  <si>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</si>
  <si>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</si>
  <si>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</si>
  <si>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</si>
  <si>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</si>
  <si>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</si>
  <si>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</si>
  <si>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</si>
  <si>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</si>
  <si>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</si>
  <si>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</si>
  <si>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</si>
  <si>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</si>
  <si>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</si>
  <si>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</si>
  <si>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</si>
  <si>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</si>
  <si>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</si>
  <si>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</si>
  <si>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</si>
  <si>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</si>
  <si>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</si>
  <si>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</si>
  <si>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</si>
  <si>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</si>
  <si>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</si>
  <si>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</si>
  <si>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</si>
  <si>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</si>
  <si>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</si>
  <si>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</si>
  <si>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</si>
  <si>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</si>
  <si>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</si>
  <si>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</si>
  <si>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</si>
  <si>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</si>
  <si>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</si>
  <si>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</si>
  <si>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</si>
  <si>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</si>
  <si>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</si>
  <si>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</si>
  <si>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</si>
  <si>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</si>
  <si>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</si>
  <si>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</si>
  <si>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</si>
  <si>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</si>
  <si>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</si>
  <si>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</si>
  <si>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</si>
  <si>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</si>
  <si>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</si>
  <si>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</si>
  <si>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</si>
  <si>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</si>
  <si>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</si>
  <si>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</si>
  <si>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</si>
  <si>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</si>
  <si>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</si>
  <si>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</si>
  <si>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</si>
  <si>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</si>
  <si>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</si>
  <si>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</si>
  <si>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</si>
  <si>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</si>
  <si>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</si>
  <si>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</si>
  <si>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</si>
  <si>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</si>
  <si>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</si>
  <si>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</si>
  <si>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</si>
  <si>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</si>
  <si>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</si>
  <si>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</si>
  <si>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</si>
  <si>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</si>
  <si>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</si>
  <si>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</si>
  <si>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</si>
  <si>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</si>
  <si>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</si>
  <si>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</si>
  <si>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</si>
  <si>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</si>
  <si>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</si>
  <si>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</si>
  <si>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</si>
  <si>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</si>
  <si>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</si>
  <si>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</si>
  <si>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</si>
  <si>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</si>
  <si>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</si>
  <si>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</si>
  <si>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</si>
  <si>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</si>
  <si>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</si>
  <si>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</si>
  <si>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</si>
  <si>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</si>
  <si>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</si>
  <si>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</si>
  <si>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</si>
  <si>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</si>
  <si>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</si>
  <si>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</si>
  <si>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</si>
  <si>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</si>
  <si>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</si>
  <si>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</si>
  <si>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</si>
  <si>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</si>
  <si>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</si>
  <si>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</si>
  <si>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</si>
  <si>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</si>
  <si>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</si>
  <si>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</si>
  <si>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</si>
  <si>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</si>
  <si>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</si>
  <si>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</si>
  <si>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</si>
  <si>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</si>
  <si>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</si>
  <si>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</si>
  <si>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</si>
  <si>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</si>
  <si>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</si>
  <si>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</si>
  <si>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</si>
  <si>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</si>
  <si>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</si>
  <si>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</si>
  <si>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</si>
  <si>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</si>
  <si>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</si>
  <si>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</si>
  <si>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</si>
  <si>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</si>
  <si>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</si>
  <si>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</si>
  <si>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</si>
  <si>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</si>
  <si>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</si>
  <si>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</si>
  <si>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</si>
  <si>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</si>
  <si>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</si>
  <si>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</si>
  <si>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</si>
  <si>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</si>
  <si>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</si>
  <si>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</si>
  <si>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</si>
  <si>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</si>
  <si>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</si>
  <si>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</si>
  <si>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</si>
  <si>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</si>
  <si>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</si>
  <si>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</si>
  <si>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</si>
  <si>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</si>
  <si>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</si>
  <si>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</si>
  <si>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</si>
  <si>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</si>
  <si>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</si>
  <si>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</si>
  <si>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</si>
  <si>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</si>
  <si>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</si>
  <si>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</si>
  <si>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</si>
  <si>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</si>
  <si>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</si>
  <si>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</si>
  <si>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</si>
  <si>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</si>
  <si>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</si>
  <si>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</si>
  <si>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</si>
  <si>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</si>
  <si>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</si>
  <si>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</si>
  <si>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</si>
  <si>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</si>
  <si>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</si>
  <si>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</si>
  <si>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</si>
  <si>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</si>
  <si>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</si>
  <si>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</si>
  <si>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</si>
  <si>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</si>
  <si>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</si>
  <si>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</si>
  <si>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</si>
  <si>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</si>
  <si>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</si>
  <si>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</si>
  <si>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</si>
  <si>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</si>
  <si>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</si>
  <si>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</si>
  <si>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</si>
  <si>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</si>
  <si>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</si>
  <si>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</si>
  <si>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</si>
  <si>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</si>
  <si>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</si>
  <si>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</si>
  <si>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</si>
  <si>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</si>
  <si>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</si>
  <si>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</si>
  <si>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</si>
  <si>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</si>
  <si>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</si>
  <si>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</si>
  <si>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</si>
  <si>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</si>
  <si>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</si>
  <si>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</si>
  <si>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</si>
  <si>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</si>
  <si>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</si>
  <si>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</si>
  <si>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</si>
  <si>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</si>
  <si>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</si>
  <si>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</si>
  <si>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</si>
  <si>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</si>
  <si>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</si>
  <si>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</si>
  <si>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</si>
  <si>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</si>
  <si>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</si>
  <si>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</si>
  <si>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</si>
  <si>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</si>
  <si>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</si>
  <si>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</si>
  <si>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</si>
  <si>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</si>
  <si>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</si>
  <si>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</si>
  <si>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</si>
  <si>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</si>
  <si>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</si>
  <si>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</si>
  <si>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</si>
  <si>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</si>
  <si>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</si>
  <si>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</si>
  <si>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</si>
  <si>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</si>
  <si>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</si>
  <si>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</si>
  <si>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</si>
  <si>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</si>
  <si>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</si>
  <si>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</si>
  <si>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</si>
  <si>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</si>
  <si>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</si>
  <si>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</si>
  <si>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</si>
  <si>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</si>
  <si>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</si>
  <si>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</si>
  <si>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</si>
  <si>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</si>
  <si>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</si>
  <si>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</si>
  <si>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</si>
  <si>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</si>
  <si>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</si>
  <si>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</si>
  <si>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</si>
  <si>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</si>
  <si>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</si>
  <si>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</si>
  <si>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</si>
  <si>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</si>
  <si>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</si>
  <si>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</si>
  <si>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</si>
  <si>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</si>
  <si>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</si>
  <si>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</si>
  <si>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</si>
  <si>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</si>
  <si>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</si>
  <si>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</si>
  <si>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</si>
  <si>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</si>
  <si>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</si>
  <si>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</si>
  <si>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</si>
  <si>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</si>
  <si>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</si>
  <si>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</si>
  <si>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</si>
  <si>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</si>
  <si>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</si>
  <si>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</si>
  <si>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</si>
  <si>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</si>
  <si>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</si>
  <si>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</si>
  <si>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</si>
  <si>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</si>
  <si>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</si>
  <si>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</si>
  <si>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</si>
  <si>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</si>
  <si>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</si>
  <si>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</si>
  <si>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</si>
  <si>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</si>
  <si>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</si>
  <si>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</si>
  <si>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</si>
  <si>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</si>
  <si>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</si>
  <si>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</si>
  <si>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</si>
  <si>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</si>
  <si>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</si>
  <si>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</si>
  <si>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</si>
  <si>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</si>
  <si>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</si>
  <si>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</si>
  <si>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</si>
  <si>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</si>
  <si>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</si>
  <si>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</si>
  <si>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</si>
  <si>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</si>
  <si>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</si>
  <si>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</si>
  <si>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</si>
  <si>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</si>
  <si>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</si>
  <si>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</si>
  <si>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</si>
  <si>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</si>
  <si>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</si>
  <si>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</si>
  <si>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</si>
  <si>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</si>
  <si>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</si>
  <si>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</si>
  <si>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</si>
  <si>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</si>
  <si>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</si>
  <si>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</si>
  <si>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</si>
  <si>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</si>
  <si>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</si>
  <si>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</si>
  <si>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</si>
  <si>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</si>
  <si>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</si>
  <si>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</si>
  <si>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</si>
  <si>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</si>
  <si>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</si>
  <si>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</si>
  <si>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</si>
  <si>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</si>
  <si>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</si>
  <si>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</si>
  <si>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</si>
  <si>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</si>
  <si>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</si>
  <si>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</si>
  <si>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</si>
  <si>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</si>
  <si>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</si>
  <si>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</si>
  <si>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</si>
  <si>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</si>
  <si>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</si>
  <si>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</si>
  <si>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</si>
  <si>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</si>
  <si>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</si>
  <si>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</si>
  <si>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</si>
  <si>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</si>
  <si>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</si>
  <si>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</si>
  <si>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</si>
  <si>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</si>
  <si>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</si>
  <si>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</si>
  <si>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</si>
  <si>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</si>
  <si>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</si>
  <si>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</si>
  <si>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</si>
  <si>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</si>
  <si>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</si>
  <si>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</si>
  <si>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</si>
  <si>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</si>
  <si>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</si>
  <si>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</si>
  <si>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</si>
  <si>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</si>
  <si>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</si>
  <si>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</si>
  <si>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</si>
  <si>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</si>
  <si>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</si>
  <si>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</si>
  <si>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</si>
  <si>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</si>
  <si>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</si>
  <si>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</si>
  <si>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</si>
  <si>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</si>
  <si>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</si>
  <si>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</si>
  <si>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</si>
  <si>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</si>
  <si>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</si>
  <si>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</si>
  <si>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</si>
  <si>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</si>
  <si>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</si>
  <si>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</si>
  <si>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</si>
  <si>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</si>
  <si>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</si>
  <si>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</si>
  <si>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</si>
  <si>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</si>
  <si>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</si>
  <si>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</si>
  <si>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</si>
  <si>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</si>
  <si>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</si>
  <si>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</si>
  <si>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</si>
  <si>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</si>
  <si>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</si>
  <si>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</si>
  <si>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</si>
  <si>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</si>
  <si>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</si>
  <si>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</si>
  <si>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</si>
  <si>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</si>
  <si>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</si>
  <si>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</si>
  <si>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</si>
  <si>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</si>
  <si>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</si>
  <si>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</si>
  <si>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</si>
  <si>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</si>
  <si>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</si>
  <si>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</si>
  <si>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</si>
  <si>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</si>
  <si>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</si>
  <si>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</si>
  <si>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</si>
  <si>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</si>
  <si>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</si>
  <si>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</si>
  <si>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</si>
  <si>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</si>
  <si>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</si>
  <si>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</si>
  <si>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</si>
  <si>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</si>
  <si>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</si>
  <si>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</si>
  <si>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</si>
  <si>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</si>
  <si>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</si>
  <si>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</si>
  <si>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</si>
  <si>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</si>
  <si>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</si>
  <si>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</si>
  <si>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</si>
  <si>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</si>
  <si>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</si>
  <si>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</si>
  <si>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</si>
  <si>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</si>
  <si>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</si>
  <si>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</si>
  <si>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</si>
  <si>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</si>
  <si>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</si>
  <si>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</si>
  <si>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</si>
  <si>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</si>
  <si>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</si>
  <si>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</si>
  <si>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</si>
  <si>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</si>
  <si>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</si>
  <si>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</si>
  <si>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</si>
  <si>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</si>
  <si>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</si>
  <si>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</si>
  <si>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</si>
  <si>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</si>
  <si>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</si>
  <si>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</si>
  <si>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</si>
  <si>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</si>
  <si>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</si>
  <si>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</si>
  <si>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</si>
  <si>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</si>
  <si>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</si>
  <si>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</si>
  <si>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</si>
  <si>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</si>
  <si>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</si>
  <si>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</si>
  <si>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</si>
  <si>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</si>
  <si>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</si>
  <si>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</si>
  <si>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</si>
  <si>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</si>
  <si>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</si>
  <si>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</si>
  <si>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</si>
  <si>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</si>
  <si>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</si>
  <si>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</si>
  <si>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</si>
  <si>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</si>
  <si>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</si>
  <si>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</si>
  <si>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</si>
  <si>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</si>
  <si>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</si>
  <si>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</si>
  <si>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</si>
  <si>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</si>
  <si>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</si>
  <si>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</si>
  <si>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</si>
  <si>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</si>
  <si>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</si>
  <si>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</si>
  <si>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</si>
  <si>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</si>
  <si>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</si>
  <si>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</si>
  <si>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</si>
  <si>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</si>
  <si>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</si>
  <si>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</si>
  <si>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</si>
  <si>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</si>
  <si>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</si>
  <si>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</si>
  <si>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</si>
  <si>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</si>
  <si>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</si>
  <si>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</si>
  <si>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</si>
  <si>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</si>
  <si>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</si>
  <si>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</si>
  <si>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</si>
  <si>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</si>
  <si>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</si>
  <si>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</si>
  <si>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</si>
  <si>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</si>
  <si>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</si>
  <si>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</si>
  <si>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</si>
  <si>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</si>
  <si>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</si>
  <si>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</si>
  <si>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</si>
  <si>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</si>
  <si>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</si>
  <si>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</si>
  <si>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</si>
  <si>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</si>
  <si>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</si>
  <si>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</si>
  <si>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</si>
  <si>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</si>
  <si>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</si>
  <si>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</si>
  <si>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</si>
  <si>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</si>
  <si>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</si>
  <si>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</si>
  <si>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</si>
  <si>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</si>
  <si>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</si>
  <si>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</si>
  <si>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</si>
  <si>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</si>
  <si>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</si>
  <si>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</si>
  <si>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</si>
  <si>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</si>
  <si>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</si>
  <si>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</si>
  <si>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</si>
  <si>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</si>
  <si>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</si>
  <si>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</si>
  <si>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</si>
  <si>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</si>
  <si>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</si>
  <si>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</si>
  <si>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</si>
  <si>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</si>
  <si>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</si>
  <si>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</si>
  <si>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</si>
  <si>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</si>
  <si>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</si>
  <si>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</si>
  <si>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</si>
  <si>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</si>
  <si>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</si>
  <si>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</si>
  <si>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</si>
  <si>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</si>
  <si>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</si>
  <si>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</si>
  <si>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</si>
  <si>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</si>
  <si>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</si>
  <si>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</si>
  <si>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</si>
  <si>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</si>
  <si>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</si>
  <si>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</si>
  <si>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</si>
  <si>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</si>
  <si>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</si>
  <si>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</si>
  <si>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</si>
  <si>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</si>
  <si>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</si>
  <si>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</si>
  <si>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</si>
  <si>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</si>
  <si>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</si>
  <si>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</si>
  <si>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</si>
  <si>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</si>
  <si>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</si>
  <si>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</si>
  <si>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</si>
  <si>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</si>
  <si>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</si>
  <si>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</si>
  <si>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</si>
  <si>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</si>
  <si>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</si>
  <si>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</si>
  <si>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</si>
  <si>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</si>
  <si>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</si>
  <si>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</si>
  <si>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</si>
  <si>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</si>
  <si>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</si>
  <si>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</si>
  <si>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</si>
  <si>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</si>
  <si>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</si>
  <si>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</si>
  <si>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</si>
  <si>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</si>
  <si>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</si>
  <si>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</si>
  <si>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</si>
  <si>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</si>
  <si>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</si>
  <si>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</si>
  <si>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</si>
  <si>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</si>
  <si>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</si>
  <si>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</si>
  <si>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</si>
  <si>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</si>
  <si>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</si>
  <si>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</si>
  <si>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</si>
  <si>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</si>
  <si>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</si>
  <si>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</si>
  <si>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</si>
  <si>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</si>
  <si>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</si>
  <si>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</si>
  <si>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</si>
  <si>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</si>
  <si>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</si>
  <si>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</si>
  <si>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</si>
  <si>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</si>
  <si>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</si>
  <si>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</si>
  <si>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</si>
  <si>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</si>
  <si>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</si>
  <si>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</si>
  <si>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</si>
  <si>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</si>
  <si>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</si>
  <si>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</si>
  <si>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</si>
  <si>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</si>
  <si>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</si>
  <si>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</si>
  <si>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</si>
  <si>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</si>
  <si>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</si>
  <si>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</si>
  <si>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</si>
  <si>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</si>
  <si>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</si>
  <si>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</si>
  <si>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</si>
  <si>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</si>
  <si>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</si>
  <si>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</si>
  <si>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</si>
  <si>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</si>
  <si>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</si>
  <si>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</si>
  <si>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</si>
  <si>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</si>
  <si>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</si>
  <si>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</si>
  <si>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</si>
  <si>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</si>
  <si>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</si>
  <si>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</si>
  <si>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</si>
  <si>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</si>
  <si>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</si>
  <si>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</si>
  <si>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</si>
  <si>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</si>
  <si>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</si>
  <si>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</si>
  <si>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</si>
  <si>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</si>
  <si>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</si>
  <si>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</si>
  <si>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</si>
  <si>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</si>
  <si>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</si>
  <si>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</si>
  <si>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</si>
  <si>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</si>
  <si>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</si>
  <si>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</si>
  <si>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</si>
  <si>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</si>
  <si>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</si>
  <si>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</si>
  <si>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</si>
  <si>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</si>
  <si>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</si>
  <si>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</si>
  <si>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</si>
  <si>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</si>
  <si>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</si>
  <si>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</si>
  <si>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</si>
  <si>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</si>
  <si>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</si>
  <si>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</si>
  <si>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</si>
  <si>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</si>
  <si>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</si>
  <si>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</si>
  <si>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</si>
  <si>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</si>
  <si>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</si>
  <si>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</si>
  <si>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</si>
  <si>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</si>
  <si>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</si>
  <si>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</si>
  <si>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</si>
  <si>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</si>
  <si>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</si>
  <si>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</si>
  <si>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</si>
  <si>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</si>
  <si>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</si>
  <si>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</si>
  <si>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</si>
  <si>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</si>
  <si>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</si>
  <si>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</si>
  <si>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</si>
  <si>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</si>
  <si>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</si>
  <si>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</si>
  <si>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</si>
  <si>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</si>
  <si>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</si>
  <si>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</si>
  <si>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</si>
  <si>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</si>
  <si>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</si>
  <si>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</si>
  <si>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</si>
  <si>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</si>
  <si>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</si>
  <si>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</si>
  <si>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</si>
  <si>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</si>
  <si>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</si>
  <si>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</si>
  <si>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</si>
  <si>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</si>
  <si>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</si>
  <si>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</si>
  <si>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</si>
  <si>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</si>
  <si>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</si>
  <si>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</si>
  <si>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</si>
  <si>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</si>
  <si>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</si>
  <si>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</si>
  <si>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</si>
  <si>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</si>
  <si>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</si>
  <si>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</si>
  <si>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</si>
  <si>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</si>
  <si>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</si>
  <si>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</si>
  <si>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</si>
  <si>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</si>
  <si>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</si>
  <si>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</si>
  <si>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</si>
  <si>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</si>
  <si>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</si>
  <si>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</si>
  <si>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</si>
  <si>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</si>
  <si>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</si>
  <si>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</si>
  <si>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</si>
  <si>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</si>
  <si>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</si>
  <si>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</si>
  <si>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</si>
  <si>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</si>
  <si>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</si>
  <si>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</si>
  <si>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</si>
  <si>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</si>
  <si>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</si>
  <si>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</si>
  <si>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</si>
  <si>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</si>
  <si>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</si>
  <si>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</si>
  <si>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</si>
  <si>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</si>
  <si>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</si>
  <si>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</si>
  <si>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</si>
  <si>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</si>
  <si>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</si>
  <si>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</si>
  <si>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</si>
  <si>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</si>
  <si>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</si>
  <si>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</si>
  <si>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</si>
  <si>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</si>
  <si>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</si>
  <si>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</si>
  <si>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</si>
  <si>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</si>
  <si>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</si>
  <si>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</si>
  <si>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</si>
  <si>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</si>
  <si>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</si>
  <si>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</si>
  <si>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</si>
  <si>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</si>
  <si>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</si>
  <si>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</si>
  <si>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</si>
  <si>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</si>
  <si>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</si>
  <si>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</si>
  <si>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</si>
  <si>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</si>
  <si>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</si>
  <si>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</si>
  <si>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</si>
  <si>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</si>
  <si>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</si>
  <si>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</si>
  <si>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</si>
  <si>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</si>
  <si>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</si>
  <si>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</si>
  <si>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</si>
  <si>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</si>
  <si>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</si>
  <si>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</si>
  <si>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</si>
  <si>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</si>
  <si>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</si>
  <si>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</si>
  <si>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</si>
  <si>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</si>
  <si>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</si>
  <si>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</si>
  <si>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</si>
  <si>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</si>
  <si>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</si>
  <si>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</si>
  <si>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</si>
  <si>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</si>
  <si>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</si>
  <si>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</si>
  <si>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</si>
  <si>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</si>
  <si>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</si>
  <si>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</si>
  <si>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</si>
  <si>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</si>
  <si>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</si>
  <si>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</si>
  <si>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</si>
  <si>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</si>
  <si>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</si>
  <si>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</si>
  <si>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</si>
  <si>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</si>
  <si>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</si>
  <si>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</si>
  <si>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</si>
  <si>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</si>
  <si>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</si>
  <si>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</si>
  <si>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</si>
  <si>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</si>
  <si>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</si>
  <si>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</si>
  <si>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</si>
  <si>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</si>
  <si>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</si>
  <si>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</si>
  <si>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</si>
  <si>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</si>
  <si>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</si>
  <si>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</si>
  <si>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</si>
  <si>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</si>
  <si>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</si>
  <si>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</si>
  <si>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</si>
  <si>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</si>
  <si>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</si>
  <si>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</si>
  <si>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</si>
  <si>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</si>
  <si>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</si>
  <si>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</si>
  <si>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</si>
  <si>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</si>
  <si>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</si>
  <si>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</si>
  <si>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</si>
  <si>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</si>
  <si>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</si>
  <si>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</si>
  <si>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</si>
  <si>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</si>
  <si>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</si>
  <si>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</si>
  <si>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</si>
  <si>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</si>
  <si>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</si>
  <si>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</si>
  <si>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</si>
  <si>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</si>
  <si>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</si>
  <si>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</si>
  <si>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</si>
  <si>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</si>
  <si>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</si>
  <si>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</si>
  <si>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</si>
  <si>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</si>
  <si>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</si>
  <si>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</si>
  <si>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</si>
  <si>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</si>
  <si>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</si>
  <si>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</si>
  <si>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</si>
  <si>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</si>
  <si>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</si>
  <si>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</si>
  <si>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</si>
  <si>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</si>
  <si>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</si>
  <si>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</si>
  <si>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</si>
  <si>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</si>
  <si>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</si>
  <si>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</si>
  <si>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</si>
  <si>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</si>
  <si>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</si>
  <si>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</si>
  <si>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</si>
  <si>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</si>
  <si>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</si>
  <si>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</si>
  <si>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</si>
  <si>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</si>
  <si>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</si>
  <si>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</si>
  <si>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</si>
  <si>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</si>
  <si>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</si>
  <si>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</si>
  <si>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</si>
  <si>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</si>
  <si>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</si>
  <si>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</si>
  <si>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</si>
  <si>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</si>
  <si>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</si>
  <si>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</si>
  <si>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</si>
  <si>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</si>
  <si>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</si>
  <si>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</si>
  <si>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</si>
  <si>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</si>
  <si>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</si>
  <si>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</si>
  <si>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</si>
  <si>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</si>
  <si>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</si>
  <si>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</si>
  <si>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</si>
  <si>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</si>
  <si>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</si>
  <si>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</si>
  <si>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</si>
  <si>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</si>
  <si>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</si>
  <si>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</si>
  <si>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</si>
  <si>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</si>
  <si>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</si>
  <si>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</si>
  <si>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</si>
  <si>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</si>
  <si>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</si>
  <si>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</si>
  <si>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</si>
  <si>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</si>
  <si>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</si>
  <si>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</si>
  <si>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</si>
  <si>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</si>
  <si>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</si>
  <si>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</si>
  <si>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</si>
  <si>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</si>
  <si>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</si>
  <si>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</si>
  <si>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</si>
  <si>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</si>
  <si>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</si>
  <si>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</si>
  <si>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</si>
  <si>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</si>
  <si>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</si>
  <si>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</si>
  <si>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</si>
  <si>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</si>
  <si>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</si>
  <si>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</si>
  <si>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</si>
  <si>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</si>
  <si>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</si>
  <si>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</si>
  <si>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</si>
  <si>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</si>
  <si>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</si>
  <si>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</si>
  <si>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</si>
  <si>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</si>
  <si>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</si>
  <si>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</si>
  <si>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</si>
  <si>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</si>
  <si>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</si>
  <si>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</si>
  <si>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</si>
  <si>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</si>
  <si>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</si>
  <si>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</si>
  <si>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</si>
  <si>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</si>
  <si>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</si>
  <si>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</si>
  <si>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</si>
  <si>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</si>
  <si>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</si>
  <si>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</si>
  <si>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</si>
  <si>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</si>
  <si>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</si>
  <si>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</si>
  <si>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</si>
  <si>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</si>
  <si>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</si>
  <si>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</si>
  <si>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</si>
  <si>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</si>
  <si>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</si>
  <si>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</si>
  <si>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</si>
  <si>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</si>
  <si>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</si>
  <si>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</si>
  <si>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</si>
  <si>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</si>
  <si>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</si>
  <si>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</si>
  <si>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</si>
  <si>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</si>
  <si>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</si>
  <si>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</si>
  <si>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</si>
  <si>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</si>
  <si>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</si>
  <si>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</si>
  <si>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</si>
  <si>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</si>
  <si>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</si>
  <si>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</si>
  <si>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</si>
  <si>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</si>
  <si>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</si>
  <si>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</si>
  <si>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</si>
  <si>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</si>
  <si>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</si>
  <si>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</si>
  <si>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</si>
  <si>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</si>
  <si>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</si>
  <si>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</si>
  <si>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</si>
  <si>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</si>
  <si>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</si>
  <si>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</si>
  <si>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</si>
  <si>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</si>
  <si>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</si>
  <si>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</si>
  <si>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</si>
  <si>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</si>
  <si>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</si>
  <si>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</si>
  <si>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</si>
  <si>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</si>
  <si>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</si>
  <si>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</si>
  <si>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</si>
  <si>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</si>
  <si>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</si>
  <si>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</si>
  <si>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</si>
  <si>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</si>
  <si>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</si>
  <si>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</si>
  <si>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</si>
  <si>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</si>
  <si>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</si>
  <si>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</si>
  <si>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</si>
  <si>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</si>
  <si>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</si>
  <si>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</si>
  <si>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</si>
  <si>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</si>
  <si>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</si>
  <si>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</si>
  <si>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</si>
  <si>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</si>
  <si>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</si>
  <si>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</si>
  <si>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</si>
  <si>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</si>
  <si>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</si>
  <si>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</si>
  <si>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</si>
  <si>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</si>
  <si>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</si>
  <si>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</si>
  <si>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</si>
  <si>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</si>
  <si>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</si>
  <si>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</si>
  <si>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</si>
  <si>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</si>
  <si>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</si>
  <si>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</si>
  <si>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</si>
  <si>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</si>
  <si>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</si>
  <si>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</si>
  <si>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</si>
  <si>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</si>
  <si>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</si>
  <si>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</si>
  <si>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</si>
  <si>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</si>
  <si>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</si>
  <si>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</si>
  <si>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</si>
  <si>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</si>
  <si>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</si>
  <si>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</si>
  <si>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</si>
  <si>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</si>
  <si>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</si>
  <si>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</si>
  <si>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</si>
  <si>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</si>
  <si>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</si>
  <si>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</si>
  <si>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</si>
  <si>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</si>
  <si>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</si>
  <si>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</si>
  <si>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</si>
  <si>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</si>
  <si>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</si>
  <si>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</si>
  <si>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</si>
  <si>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</si>
  <si>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</si>
  <si>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</si>
  <si>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</si>
  <si>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</si>
  <si>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</si>
  <si>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</si>
  <si>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</si>
  <si>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</si>
  <si>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</si>
  <si>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</si>
  <si>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</si>
  <si>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</si>
  <si>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</si>
  <si>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</si>
  <si>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</si>
  <si>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</si>
  <si>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</si>
  <si>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</si>
  <si>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</si>
  <si>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</si>
  <si>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</si>
  <si>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</si>
  <si>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</si>
  <si>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</si>
  <si>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</si>
  <si>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</si>
  <si>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</si>
  <si>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</si>
  <si>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</si>
  <si>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</si>
  <si>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</si>
  <si>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</si>
  <si>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</si>
  <si>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</si>
  <si>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</si>
  <si>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</si>
  <si>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</si>
  <si>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</si>
  <si>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</si>
  <si>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</si>
  <si>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</si>
  <si>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</si>
  <si>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</si>
  <si>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</si>
  <si>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</si>
  <si>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</si>
  <si>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</si>
  <si>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</si>
  <si>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</si>
  <si>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</si>
  <si>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</si>
  <si>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</si>
  <si>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</si>
  <si>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</si>
  <si>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</si>
  <si>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</si>
  <si>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</si>
  <si>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</si>
  <si>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</si>
  <si>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</si>
  <si>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</si>
  <si>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</si>
  <si>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</si>
  <si>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</si>
  <si>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</si>
  <si>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</si>
  <si>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</si>
  <si>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</si>
  <si>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</si>
  <si>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</si>
  <si>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</si>
  <si>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</si>
  <si>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</si>
  <si>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</si>
  <si>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</si>
  <si>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</si>
  <si>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</si>
  <si>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</si>
  <si>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</si>
  <si>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</si>
  <si>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</si>
  <si>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</si>
  <si>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</si>
  <si>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</si>
  <si>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</si>
  <si>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</si>
  <si>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</si>
  <si>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</si>
  <si>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</si>
  <si>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</si>
  <si>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</si>
  <si>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</si>
  <si>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</si>
  <si>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</si>
  <si>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</si>
  <si>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</si>
  <si>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</si>
  <si>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</si>
  <si>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</si>
  <si>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</si>
  <si>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</si>
  <si>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</si>
  <si>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</si>
  <si>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</si>
  <si>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</si>
  <si>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</si>
  <si>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</si>
  <si>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</si>
  <si>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</si>
  <si>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</si>
  <si>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</si>
  <si>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</si>
  <si>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</si>
  <si>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</si>
  <si>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</si>
  <si>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</si>
  <si>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</si>
  <si>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</si>
  <si>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</si>
  <si>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</si>
  <si>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</si>
  <si>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</si>
  <si>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</si>
  <si>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</si>
  <si>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</si>
  <si>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</si>
  <si>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</si>
  <si>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</si>
  <si>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</si>
  <si>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</si>
  <si>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</si>
  <si>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</si>
  <si>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</si>
  <si>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</si>
  <si>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</si>
  <si>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</si>
  <si>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</si>
  <si>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</si>
  <si>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</si>
  <si>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</si>
  <si>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</si>
  <si>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</si>
  <si>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</si>
  <si>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</si>
  <si>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</si>
  <si>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</si>
  <si>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</si>
  <si>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</si>
  <si>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</si>
  <si>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</si>
  <si>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</si>
  <si>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</si>
  <si>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</si>
  <si>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</si>
  <si>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</si>
  <si>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</si>
  <si>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</si>
  <si>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</si>
  <si>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</si>
  <si>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</si>
  <si>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</si>
  <si>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</si>
  <si>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</si>
  <si>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</si>
  <si>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</si>
  <si>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</si>
  <si>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</si>
  <si>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</si>
  <si>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</si>
  <si>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</si>
  <si>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</si>
  <si>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</si>
  <si>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</si>
  <si>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</si>
  <si>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</si>
  <si>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</si>
  <si>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</si>
  <si>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</si>
  <si>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</si>
  <si>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</si>
  <si>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</si>
  <si>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</si>
  <si>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</si>
  <si>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</si>
  <si>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</si>
  <si>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</si>
  <si>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</si>
  <si>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</si>
  <si>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</si>
  <si>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</si>
  <si>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</si>
  <si>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</si>
  <si>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</si>
  <si>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</si>
  <si>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</si>
  <si>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</si>
  <si>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</si>
  <si>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</si>
  <si>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</si>
  <si>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</si>
  <si>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</si>
  <si>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</si>
  <si>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</si>
  <si>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</si>
  <si>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</si>
  <si>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</si>
  <si>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</si>
  <si>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</si>
  <si>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</si>
  <si>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</si>
  <si>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</si>
  <si>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</si>
  <si>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</si>
  <si>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</si>
  <si>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</si>
  <si>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</si>
  <si>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</si>
  <si>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</si>
  <si>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</si>
  <si>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</si>
  <si>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</si>
  <si>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</si>
  <si>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</si>
  <si>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</si>
  <si>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</si>
  <si>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</si>
  <si>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</si>
  <si>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</si>
  <si>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</si>
  <si>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</si>
  <si>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</si>
  <si>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</si>
  <si>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</si>
  <si>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</si>
  <si>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</si>
  <si>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</si>
  <si>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</si>
  <si>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</si>
  <si>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</si>
  <si>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</si>
  <si>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</si>
  <si>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</si>
  <si>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</si>
  <si>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</si>
  <si>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</si>
  <si>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</si>
  <si>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</si>
  <si>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</si>
  <si>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</si>
  <si>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</si>
  <si>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</si>
  <si>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</si>
  <si>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</si>
  <si>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</si>
  <si>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</si>
  <si>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</si>
  <si>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</si>
  <si>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</si>
  <si>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</si>
  <si>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</si>
  <si>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</si>
  <si>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</si>
  <si>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</si>
  <si>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</si>
  <si>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</si>
  <si>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</si>
  <si>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</si>
  <si>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</si>
  <si>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</si>
  <si>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</si>
  <si>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</si>
  <si>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</si>
  <si>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</si>
  <si>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</si>
  <si>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</si>
  <si>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</si>
  <si>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</si>
  <si>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</si>
  <si>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</si>
  <si>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</si>
  <si>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</si>
  <si>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</si>
  <si>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</si>
  <si>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</si>
  <si>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</si>
  <si>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</si>
  <si>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</si>
  <si>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</si>
  <si>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</si>
  <si>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</si>
  <si>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</si>
  <si>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</si>
  <si>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</si>
  <si>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</si>
  <si>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</si>
  <si>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</si>
  <si>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</si>
  <si>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</si>
  <si>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</si>
  <si>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</si>
  <si>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</si>
  <si>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</si>
  <si>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</si>
  <si>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</si>
  <si>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</si>
  <si>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</si>
  <si>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</si>
  <si>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</si>
  <si>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</si>
  <si>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</si>
  <si>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</si>
  <si>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</si>
  <si>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</si>
  <si>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</si>
  <si>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</si>
  <si>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</si>
  <si>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</si>
  <si>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</si>
  <si>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</si>
  <si>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</si>
  <si>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</si>
  <si>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</si>
  <si>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</si>
  <si>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</si>
  <si>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</si>
  <si>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</si>
  <si>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</si>
  <si>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</si>
  <si>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</si>
  <si>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</si>
  <si>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</si>
  <si>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</si>
  <si>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</si>
  <si>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</si>
  <si>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</si>
  <si>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</si>
  <si>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</si>
  <si>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</si>
  <si>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</si>
  <si>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</si>
  <si>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</si>
  <si>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</si>
  <si>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</si>
  <si>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</si>
  <si>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</si>
  <si>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</si>
  <si>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</si>
  <si>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</si>
  <si>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</si>
  <si>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</si>
  <si>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</si>
  <si>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</si>
  <si>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</si>
  <si>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</si>
  <si>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</si>
  <si>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</si>
  <si>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</si>
  <si>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</si>
  <si>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</si>
  <si>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</si>
  <si>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</si>
  <si>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</si>
  <si>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</si>
  <si>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</si>
  <si>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</si>
  <si>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</si>
  <si>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</si>
  <si>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</si>
  <si>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</si>
  <si>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</si>
  <si>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</si>
  <si>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</si>
  <si>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</si>
  <si>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</si>
  <si>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</si>
  <si>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</si>
  <si>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</si>
  <si>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</si>
  <si>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</si>
  <si>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</si>
  <si>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</si>
  <si>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</si>
  <si>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</si>
  <si>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</si>
  <si>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</si>
  <si>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</si>
  <si>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</si>
  <si>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</si>
  <si>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</si>
  <si>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</si>
  <si>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</si>
  <si>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</si>
  <si>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</si>
  <si>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</si>
  <si>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</si>
  <si>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</si>
  <si>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</si>
  <si>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</si>
  <si>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</si>
  <si>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</si>
  <si>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</si>
  <si>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</si>
  <si>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</si>
  <si>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</si>
  <si>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</si>
  <si>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</si>
  <si>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</si>
  <si>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</si>
  <si>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</si>
  <si>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</si>
  <si>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</si>
  <si>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</si>
  <si>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</si>
  <si>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</si>
  <si>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</si>
  <si>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</si>
  <si>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</si>
  <si>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</si>
  <si>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</si>
  <si>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</si>
  <si>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</si>
  <si>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</si>
  <si>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</si>
  <si>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</si>
  <si>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</si>
  <si>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</si>
  <si>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</si>
  <si>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</si>
  <si>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</si>
  <si>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</si>
  <si>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</si>
  <si>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</si>
  <si>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</si>
  <si>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</si>
  <si>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</si>
  <si>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</si>
  <si>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</si>
  <si>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</si>
  <si>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</si>
  <si>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</si>
  <si>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</si>
  <si>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</si>
  <si>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</si>
  <si>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</si>
  <si>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</si>
  <si>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</si>
  <si>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</si>
  <si>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</si>
  <si>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</si>
  <si>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</si>
  <si>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</si>
  <si>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</si>
  <si>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</si>
  <si>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</si>
  <si>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</si>
  <si>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</si>
  <si>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</si>
  <si>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</si>
  <si>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</si>
  <si>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</si>
  <si>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</si>
  <si>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</si>
  <si>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</si>
  <si>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</si>
  <si>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</si>
  <si>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</si>
  <si>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</si>
  <si>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</si>
  <si>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</si>
  <si>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</si>
  <si>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</si>
  <si>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</si>
  <si>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</si>
  <si>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</si>
  <si>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</si>
  <si>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</si>
  <si>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</si>
  <si>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</si>
  <si>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</si>
  <si>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</si>
  <si>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</si>
  <si>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</si>
  <si>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</si>
  <si>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</si>
  <si>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</si>
  <si>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</si>
  <si>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</si>
  <si>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</si>
  <si>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</si>
  <si>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</si>
  <si>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</si>
  <si>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</si>
  <si>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</si>
  <si>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</si>
  <si>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</si>
  <si>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</si>
  <si>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</si>
  <si>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</si>
  <si>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</si>
  <si>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</si>
  <si>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</si>
  <si>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</si>
  <si>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</si>
  <si>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</si>
  <si>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</si>
  <si>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</si>
  <si>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</si>
  <si>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</si>
  <si>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</si>
  <si>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</si>
  <si>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</si>
  <si>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</si>
  <si>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</si>
  <si>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</si>
  <si>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</si>
  <si>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</si>
  <si>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</si>
  <si>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</si>
  <si>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</si>
  <si>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</si>
  <si>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</si>
  <si>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</si>
  <si>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</si>
  <si>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</si>
  <si>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</si>
  <si>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</si>
  <si>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</si>
  <si>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</si>
  <si>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</si>
  <si>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</si>
  <si>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</si>
  <si>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</si>
  <si>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</si>
  <si>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</si>
  <si>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</si>
  <si>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</si>
  <si>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</si>
  <si>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</si>
  <si>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</si>
  <si>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</si>
  <si>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</si>
  <si>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</si>
  <si>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</si>
  <si>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</si>
  <si>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</si>
  <si>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</si>
  <si>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</si>
  <si>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</si>
  <si>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</si>
  <si>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</si>
  <si>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</si>
  <si>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</si>
  <si>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</si>
  <si>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</si>
  <si>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</si>
  <si>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</si>
  <si>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</si>
  <si>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</si>
  <si>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</si>
  <si>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</si>
  <si>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</si>
  <si>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</si>
  <si>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</si>
  <si>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</si>
  <si>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</si>
  <si>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</si>
  <si>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</si>
  <si>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</si>
  <si>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</si>
  <si>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</si>
  <si>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</si>
  <si>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</si>
  <si>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</si>
  <si>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</si>
  <si>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</si>
  <si>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</si>
  <si>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</si>
  <si>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</si>
  <si>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</si>
  <si>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</si>
  <si>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</si>
  <si>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</si>
  <si>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</si>
  <si>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</si>
  <si>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</si>
  <si>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</si>
  <si>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</si>
  <si>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</si>
  <si>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</si>
  <si>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</si>
  <si>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</si>
  <si>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</si>
  <si>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</si>
  <si>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</si>
  <si>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</si>
  <si>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</si>
  <si>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</si>
  <si>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</si>
  <si>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</si>
  <si>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</si>
  <si>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</si>
  <si>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</si>
  <si>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</si>
  <si>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</si>
  <si>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</si>
  <si>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</si>
  <si>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</si>
  <si>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</si>
  <si>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</si>
  <si>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</si>
  <si>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</si>
  <si>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</si>
  <si>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</si>
  <si>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</si>
  <si>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</si>
  <si>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</si>
  <si>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</si>
  <si>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</si>
  <si>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</si>
  <si>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</si>
  <si>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</si>
  <si>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</si>
  <si>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</si>
  <si>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</si>
  <si>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</si>
  <si>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</si>
  <si>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</si>
  <si>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</si>
  <si>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</si>
  <si>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</si>
  <si>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</si>
  <si>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</si>
  <si>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</si>
  <si>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</si>
  <si>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</si>
  <si>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</si>
  <si>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</si>
  <si>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</si>
  <si>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</si>
  <si>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</si>
  <si>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</si>
  <si>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</si>
  <si>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</si>
  <si>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</si>
  <si>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</si>
  <si>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</si>
  <si>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</si>
  <si>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</si>
  <si>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</si>
  <si>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</si>
  <si>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</si>
  <si>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</si>
  <si>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</si>
  <si>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</si>
  <si>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</si>
  <si>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</si>
  <si>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</si>
  <si>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</si>
  <si>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</si>
  <si>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</si>
  <si>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</si>
  <si>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</si>
  <si>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</si>
  <si>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</si>
  <si>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</si>
  <si>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</si>
  <si>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</si>
  <si>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</si>
  <si>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</si>
  <si>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</si>
  <si>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</si>
  <si>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</si>
  <si>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</si>
  <si>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</si>
  <si>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</si>
  <si>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</si>
  <si>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</si>
  <si>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</si>
  <si>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</si>
  <si>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</si>
  <si>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</si>
  <si>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</si>
  <si>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</si>
  <si>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</si>
  <si>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</si>
  <si>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</si>
  <si>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</si>
  <si>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</si>
  <si>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</si>
  <si>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</si>
  <si>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</si>
  <si>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</si>
  <si>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</si>
  <si>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</si>
  <si>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</si>
  <si>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</si>
  <si>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</si>
  <si>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</si>
  <si>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</si>
  <si>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</si>
  <si>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</si>
  <si>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</si>
  <si>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</si>
  <si>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</si>
  <si>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</si>
  <si>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</si>
  <si>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</si>
  <si>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</si>
  <si>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</si>
  <si>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</si>
  <si>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</si>
  <si>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</si>
  <si>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</si>
  <si>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</si>
  <si>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</si>
  <si>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</si>
  <si>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</si>
  <si>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</si>
  <si>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</si>
  <si>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</si>
  <si>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</si>
  <si>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</si>
  <si>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</si>
  <si>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</si>
  <si>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</si>
  <si>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</si>
  <si>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</si>
  <si>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</si>
  <si>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</si>
  <si>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</si>
  <si>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</si>
  <si>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</si>
  <si>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</si>
  <si>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</si>
  <si>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</si>
  <si>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</si>
  <si>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</si>
  <si>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</si>
  <si>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</si>
  <si>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</si>
  <si>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</si>
  <si>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</si>
  <si>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</si>
  <si>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</si>
  <si>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</si>
  <si>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</si>
  <si>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</si>
  <si>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</si>
  <si>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</si>
  <si>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</si>
  <si>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</si>
  <si>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</si>
  <si>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</si>
  <si>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</si>
  <si>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</si>
  <si>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</si>
  <si>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</si>
  <si>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</si>
  <si>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</si>
  <si>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</si>
  <si>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</si>
  <si>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</si>
  <si>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</si>
  <si>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</si>
  <si>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</si>
  <si>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</si>
  <si>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</si>
  <si>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</si>
  <si>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</si>
  <si>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</si>
  <si>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</si>
  <si>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</si>
  <si>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</si>
  <si>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</si>
  <si>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</si>
  <si>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</si>
  <si>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</si>
  <si>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</si>
  <si>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</si>
  <si>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</si>
  <si>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</si>
  <si>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</si>
  <si>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</si>
  <si>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</si>
  <si>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</si>
  <si>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</si>
  <si>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</si>
  <si>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</si>
  <si>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</si>
  <si>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</si>
  <si>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</si>
  <si>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</si>
  <si>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</si>
  <si>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</si>
  <si>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</si>
  <si>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</si>
  <si>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</si>
  <si>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</si>
  <si>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</si>
  <si>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</si>
  <si>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</si>
  <si>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</si>
  <si>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</si>
  <si>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</si>
  <si>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</si>
  <si>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</si>
  <si>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</si>
  <si>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</si>
  <si>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</si>
  <si>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</si>
  <si>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</si>
  <si>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</si>
  <si>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</si>
  <si>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</si>
  <si>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</si>
  <si>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</si>
  <si>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</si>
  <si>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</si>
  <si>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</si>
  <si>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</si>
  <si>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</si>
  <si>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</si>
  <si>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</si>
  <si>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</si>
  <si>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</si>
  <si>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</si>
  <si>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</si>
  <si>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</si>
  <si>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</si>
  <si>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</si>
  <si>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</si>
  <si>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</si>
  <si>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</si>
  <si>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</si>
  <si>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</si>
  <si>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</si>
  <si>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</si>
  <si>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</si>
  <si>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</si>
  <si>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</si>
  <si>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</si>
  <si>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</si>
  <si>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</si>
  <si>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</si>
  <si>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</si>
  <si>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</si>
  <si>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</si>
  <si>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</si>
  <si>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</si>
  <si>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</si>
  <si>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</si>
  <si>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</si>
  <si>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</si>
  <si>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</si>
  <si>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</si>
  <si>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</si>
  <si>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</si>
  <si>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</si>
  <si>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</si>
  <si>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</si>
  <si>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</si>
  <si>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</si>
  <si>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</si>
  <si>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</si>
  <si>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</si>
  <si>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</si>
  <si>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</si>
  <si>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</si>
  <si>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</si>
  <si>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</si>
  <si>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</si>
  <si>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</si>
  <si>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</si>
  <si>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</si>
  <si>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</si>
  <si>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</si>
  <si>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</si>
  <si>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</si>
  <si>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</si>
  <si>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</si>
  <si>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</si>
  <si>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</si>
  <si>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</si>
  <si>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</si>
  <si>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</si>
  <si>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</si>
  <si>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</si>
  <si>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</si>
  <si>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</si>
  <si>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</si>
  <si>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</si>
  <si>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</si>
  <si>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</si>
  <si>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</si>
  <si>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</si>
  <si>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</si>
  <si>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</si>
  <si>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</si>
  <si>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</si>
  <si>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</si>
  <si>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</si>
  <si>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</si>
  <si>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</si>
  <si>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</si>
  <si>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</si>
  <si>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</si>
  <si>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</si>
  <si>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</si>
  <si>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</si>
  <si>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</si>
  <si>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</si>
  <si>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</si>
  <si>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</si>
  <si>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</si>
  <si>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</si>
  <si>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</si>
  <si>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</si>
  <si>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</si>
  <si>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</si>
  <si>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</si>
  <si>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</si>
  <si>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</si>
  <si>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</si>
  <si>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</si>
  <si>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</si>
  <si>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</si>
  <si>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</si>
  <si>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</si>
  <si>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</si>
  <si>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</si>
  <si>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</si>
  <si>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</si>
  <si>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</si>
  <si>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</si>
  <si>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</si>
  <si>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</si>
  <si>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</si>
  <si>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</si>
  <si>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</si>
  <si>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</si>
  <si>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</si>
  <si>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</si>
  <si>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</si>
  <si>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</si>
  <si>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</si>
  <si>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</si>
  <si>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</si>
  <si>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</si>
  <si>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</si>
  <si>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</si>
  <si>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</si>
  <si>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</si>
  <si>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</si>
  <si>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</si>
  <si>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</si>
  <si>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</si>
  <si>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</si>
  <si>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</si>
  <si>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</si>
  <si>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</si>
  <si>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</si>
  <si>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</si>
  <si>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</si>
  <si>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</si>
  <si>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</si>
  <si>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</si>
  <si>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</si>
  <si>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</si>
  <si>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</si>
  <si>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</si>
  <si>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</si>
  <si>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</si>
  <si>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</si>
  <si>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</si>
  <si>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</si>
  <si>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</si>
  <si>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</si>
  <si>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</si>
  <si>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</si>
  <si>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</si>
  <si>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</si>
  <si>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</si>
  <si>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</si>
  <si>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</si>
  <si>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</si>
  <si>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</si>
  <si>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</si>
  <si>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</si>
  <si>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</si>
  <si>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</si>
  <si>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</si>
  <si>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</si>
  <si>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</si>
  <si>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</si>
  <si>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</si>
  <si>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</si>
  <si>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</si>
  <si>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</si>
  <si>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</si>
  <si>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</si>
  <si>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</si>
  <si>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</si>
  <si>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</si>
  <si>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</si>
  <si>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</si>
  <si>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</si>
  <si>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</si>
  <si>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</si>
  <si>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</si>
  <si>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</si>
  <si>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</si>
  <si>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</si>
  <si>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</si>
  <si>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</si>
  <si>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</si>
  <si>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</si>
  <si>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</si>
  <si>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</si>
  <si>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</si>
  <si>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</si>
  <si>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</si>
  <si>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</si>
  <si>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</si>
  <si>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</si>
  <si>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</si>
  <si>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</si>
  <si>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</si>
  <si>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</si>
  <si>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</si>
  <si>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</si>
  <si>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</si>
  <si>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</si>
  <si>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</si>
  <si>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</si>
  <si>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</si>
  <si>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</si>
  <si>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</si>
  <si>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</si>
  <si>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</si>
  <si>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</si>
  <si>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</si>
  <si>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</si>
  <si>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</si>
  <si>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</si>
  <si>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</si>
  <si>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</si>
  <si>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</si>
  <si>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</si>
  <si>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</si>
  <si>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</si>
  <si>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</si>
  <si>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</si>
  <si>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</si>
  <si>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</si>
  <si>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</si>
  <si>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</si>
  <si>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</si>
  <si>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</si>
  <si>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</si>
  <si>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</si>
  <si>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</si>
  <si>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</si>
  <si>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</si>
  <si>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</si>
  <si>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</si>
  <si>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</si>
  <si>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</si>
  <si>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</si>
  <si>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</si>
  <si>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</si>
  <si>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</si>
  <si>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</si>
  <si>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</si>
  <si>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</si>
  <si>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</si>
  <si>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</si>
  <si>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</si>
  <si>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</si>
  <si>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</si>
  <si>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</si>
  <si>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</si>
  <si>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</si>
  <si>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</si>
  <si>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</si>
  <si>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</si>
  <si>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</si>
  <si>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</si>
  <si>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</si>
  <si>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</si>
  <si>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</si>
  <si>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</si>
  <si>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</si>
  <si>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</si>
  <si>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</si>
  <si>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</si>
  <si>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</si>
  <si>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</si>
  <si>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</si>
  <si>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</si>
  <si>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</si>
  <si>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</si>
  <si>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</si>
  <si>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</si>
  <si>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</si>
  <si>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</si>
  <si>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</si>
  <si>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</si>
  <si>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</si>
  <si>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</si>
  <si>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</si>
  <si>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</si>
  <si>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</si>
  <si>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</si>
  <si>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</si>
  <si>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</si>
  <si>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</si>
  <si>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</si>
  <si>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</si>
  <si>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</si>
  <si>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</si>
  <si>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</si>
  <si>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</si>
  <si>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</si>
  <si>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</si>
  <si>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</si>
  <si>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</si>
  <si>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</si>
  <si>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</si>
  <si>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</si>
  <si>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</si>
  <si>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</si>
  <si>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</si>
  <si>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</si>
  <si>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</si>
  <si>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</si>
  <si>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</si>
  <si>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</si>
  <si>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</si>
  <si>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</si>
  <si>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</si>
  <si>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</si>
  <si>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</si>
  <si>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</si>
  <si>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</si>
  <si>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</si>
  <si>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</si>
  <si>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</si>
  <si>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</si>
  <si>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</si>
  <si>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</si>
  <si>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</si>
  <si>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</si>
  <si>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</si>
  <si>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</si>
  <si>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</si>
  <si>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</si>
  <si>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</si>
  <si>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</si>
  <si>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</si>
  <si>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</si>
  <si>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</si>
  <si>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</si>
  <si>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</si>
  <si>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</si>
  <si>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</si>
  <si>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</si>
  <si>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</si>
  <si>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</si>
  <si>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</si>
  <si>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</si>
  <si>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</si>
  <si>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</si>
  <si>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</si>
  <si>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</si>
  <si>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</si>
  <si>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</si>
  <si>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</si>
  <si>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</si>
  <si>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</si>
  <si>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</si>
  <si>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</si>
  <si>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</si>
  <si>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</si>
  <si>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</si>
  <si>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</si>
  <si>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</si>
  <si>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</si>
  <si>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</si>
  <si>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</si>
  <si>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</si>
  <si>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</si>
  <si>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</si>
  <si>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</si>
  <si>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</si>
  <si>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</si>
  <si>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</si>
  <si>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</si>
  <si>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</si>
  <si>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</si>
  <si>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</si>
  <si>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</si>
  <si>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</si>
  <si>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</si>
  <si>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</si>
  <si>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</si>
  <si>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</si>
  <si>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</si>
  <si>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</si>
  <si>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</si>
  <si>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</si>
  <si>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</si>
  <si>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</si>
  <si>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</si>
  <si>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</si>
  <si>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</si>
  <si>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</si>
  <si>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</si>
  <si>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</si>
  <si>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</si>
  <si>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</si>
  <si>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</si>
  <si>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</si>
  <si>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</si>
  <si>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</si>
  <si>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</si>
  <si>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</si>
  <si>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</si>
  <si>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</si>
  <si>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</si>
  <si>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</si>
  <si>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</si>
  <si>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</si>
  <si>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</si>
  <si>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</si>
  <si>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</si>
  <si>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</si>
  <si>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</si>
  <si>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</si>
  <si>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</si>
  <si>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</si>
  <si>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</si>
  <si>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</si>
  <si>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</si>
  <si>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</si>
  <si>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</si>
  <si>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</si>
  <si>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</si>
  <si>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</si>
  <si>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</si>
  <si>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</si>
  <si>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</si>
  <si>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</si>
  <si>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</si>
  <si>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</si>
  <si>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</si>
  <si>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</si>
  <si>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</si>
  <si>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</si>
  <si>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</si>
  <si>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</si>
  <si>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</si>
  <si>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</si>
  <si>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</si>
  <si>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</si>
  <si>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</si>
  <si>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</si>
  <si>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</si>
  <si>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</si>
  <si>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</si>
  <si>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</si>
  <si>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</si>
  <si>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</si>
  <si>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</si>
  <si>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</si>
  <si>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</si>
  <si>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</si>
  <si>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</si>
  <si>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</si>
  <si>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</si>
  <si>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</si>
  <si>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</si>
  <si>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</si>
  <si>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</si>
  <si>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</si>
  <si>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</si>
  <si>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</si>
  <si>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</si>
  <si>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</si>
  <si>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</si>
  <si>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</si>
  <si>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</si>
  <si>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</si>
  <si>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</si>
  <si>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</si>
  <si>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</si>
  <si>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</si>
  <si>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</si>
  <si>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</si>
  <si>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</si>
  <si>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</si>
  <si>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</si>
  <si>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</si>
  <si>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</si>
  <si>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</si>
  <si>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</si>
  <si>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</si>
  <si>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</si>
  <si>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</si>
  <si>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</si>
  <si>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</si>
  <si>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</si>
  <si>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</si>
  <si>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</si>
  <si>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</si>
  <si>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</si>
  <si>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</si>
  <si>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</si>
  <si>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</si>
  <si>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</si>
  <si>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</si>
  <si>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</si>
  <si>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</si>
  <si>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</si>
  <si>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</si>
  <si>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</si>
  <si>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</si>
  <si>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</si>
  <si>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</si>
  <si>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</si>
  <si>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</si>
  <si>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</si>
  <si>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</si>
  <si>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</si>
  <si>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</si>
  <si>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</si>
  <si>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</si>
  <si>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</si>
  <si>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</si>
  <si>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</si>
  <si>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</si>
  <si>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</si>
  <si>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</si>
  <si>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</si>
  <si>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</si>
  <si>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</si>
  <si>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</si>
  <si>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</si>
  <si>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</si>
  <si>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</si>
  <si>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</si>
  <si>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</si>
  <si>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</si>
  <si>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</si>
  <si>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</si>
  <si>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</si>
  <si>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</si>
  <si>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</si>
  <si>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</si>
  <si>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</si>
  <si>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</si>
  <si>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</si>
  <si>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</si>
  <si>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</si>
  <si>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</si>
  <si>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</si>
  <si>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</si>
  <si>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</si>
  <si>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</si>
  <si>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</si>
  <si>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</si>
  <si>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</si>
  <si>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</si>
  <si>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</si>
  <si>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</si>
  <si>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</si>
  <si>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</si>
  <si>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</si>
  <si>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</si>
  <si>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</si>
  <si>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</si>
  <si>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</si>
  <si>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</si>
  <si>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</si>
  <si>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</si>
  <si>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</si>
  <si>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</si>
  <si>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</si>
  <si>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</si>
  <si>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</si>
  <si>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</si>
  <si>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</si>
  <si>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</si>
  <si>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</si>
  <si>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</si>
  <si>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</si>
  <si>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</si>
  <si>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</si>
  <si>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</si>
  <si>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</si>
  <si>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</si>
  <si>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</si>
  <si>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</si>
  <si>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</si>
  <si>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</si>
  <si>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</si>
  <si>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</si>
  <si>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</si>
  <si>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</si>
  <si>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</si>
  <si>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</si>
  <si>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</si>
  <si>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</si>
  <si>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</si>
  <si>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</si>
  <si>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</si>
  <si>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</si>
  <si>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</si>
  <si>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</si>
  <si>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</si>
  <si>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</si>
  <si>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</si>
  <si>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</si>
  <si>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</si>
  <si>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</si>
  <si>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</si>
  <si>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</si>
  <si>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</si>
  <si>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</si>
  <si>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</si>
  <si>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</si>
  <si>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</si>
  <si>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</si>
  <si>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</si>
  <si>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</si>
  <si>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</si>
  <si>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</si>
  <si>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</si>
  <si>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</si>
  <si>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</si>
  <si>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</si>
  <si>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</si>
  <si>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</si>
  <si>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</si>
  <si>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</si>
  <si>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</si>
  <si>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</si>
  <si>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</si>
  <si>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</si>
  <si>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</si>
  <si>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</si>
  <si>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</si>
  <si>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</si>
  <si>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</si>
  <si>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</si>
  <si>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</si>
  <si>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</si>
  <si>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</si>
  <si>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</si>
  <si>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</si>
  <si>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</si>
  <si>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</si>
  <si>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</si>
  <si>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</si>
  <si>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</si>
  <si>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</si>
  <si>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</si>
  <si>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</si>
  <si>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</si>
  <si>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</si>
  <si>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</si>
  <si>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</si>
  <si>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</si>
  <si>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</si>
  <si>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</si>
  <si>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</si>
  <si>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</si>
  <si>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</si>
  <si>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</si>
  <si>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</si>
  <si>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</si>
  <si>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</si>
  <si>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</si>
  <si>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</si>
  <si>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</si>
  <si>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</si>
  <si>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</si>
  <si>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</si>
  <si>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</si>
  <si>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</si>
  <si>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</si>
  <si>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</si>
  <si>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</si>
  <si>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</si>
  <si>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</si>
  <si>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</si>
  <si>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</si>
  <si>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</si>
  <si>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</si>
  <si>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</si>
  <si>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</si>
  <si>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</si>
  <si>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</si>
  <si>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</si>
  <si>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</si>
  <si>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</si>
  <si>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</si>
  <si>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</si>
  <si>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</si>
  <si>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</si>
  <si>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</si>
  <si>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</si>
  <si>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</si>
  <si>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</si>
  <si>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</si>
  <si>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</si>
  <si>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</si>
  <si>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</si>
  <si>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</si>
  <si>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</si>
  <si>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</si>
  <si>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</si>
  <si>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</si>
  <si>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</si>
  <si>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</si>
  <si>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</si>
  <si>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</si>
  <si>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</si>
  <si>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</si>
  <si>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</si>
  <si>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</si>
  <si>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</si>
  <si>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</si>
  <si>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</si>
  <si>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</si>
  <si>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</si>
  <si>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</si>
  <si>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</si>
  <si>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</si>
  <si>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</si>
  <si>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</si>
  <si>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</si>
  <si>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</si>
  <si>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</si>
  <si>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</si>
  <si>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</si>
  <si>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</si>
  <si>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</si>
  <si>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</si>
  <si>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</si>
  <si>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</si>
  <si>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</si>
  <si>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</si>
  <si>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</si>
  <si>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</si>
  <si>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</si>
  <si>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</si>
  <si>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</si>
  <si>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</si>
  <si>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</si>
  <si>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</si>
  <si>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</si>
  <si>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</si>
  <si>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</si>
  <si>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</si>
  <si>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</si>
  <si>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</si>
  <si>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</si>
  <si>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</si>
  <si>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</si>
  <si>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</si>
  <si>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</si>
  <si>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</si>
  <si>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</si>
  <si>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</si>
  <si>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</si>
  <si>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</si>
  <si>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</si>
  <si>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</si>
  <si>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</si>
  <si>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</si>
  <si>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</si>
  <si>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</si>
  <si>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</si>
  <si>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</si>
  <si>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</si>
  <si>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</si>
  <si>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</si>
  <si>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</si>
  <si>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</si>
  <si>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</si>
  <si>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</si>
  <si>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</si>
  <si>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</si>
  <si>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</si>
  <si>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</si>
  <si>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</si>
  <si>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</si>
  <si>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</si>
  <si>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</si>
  <si>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</si>
  <si>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</si>
  <si>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</si>
  <si>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</si>
  <si>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</si>
  <si>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</si>
  <si>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</si>
  <si>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</si>
  <si>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</si>
  <si>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</si>
  <si>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</si>
  <si>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</si>
  <si>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</si>
  <si>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</si>
  <si>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</si>
  <si>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</si>
  <si>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</si>
  <si>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</si>
  <si>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</si>
  <si>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</si>
  <si>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</si>
  <si>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</si>
  <si>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</si>
  <si>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</si>
  <si>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</si>
  <si>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</si>
  <si>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</si>
  <si>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</si>
  <si>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</si>
  <si>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</si>
  <si>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</si>
  <si>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</si>
  <si>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</si>
  <si>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</si>
  <si>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</si>
  <si>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</si>
  <si>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</si>
  <si>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</si>
  <si>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</si>
  <si>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</si>
  <si>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</si>
  <si>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</si>
  <si>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</si>
  <si>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</si>
  <si>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</si>
  <si>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</si>
  <si>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</si>
  <si>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</si>
  <si>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</si>
  <si>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</si>
  <si>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</si>
  <si>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</si>
  <si>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</si>
  <si>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</si>
  <si>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</si>
  <si>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</si>
  <si>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</si>
  <si>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</si>
  <si>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</si>
  <si>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</si>
  <si>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</si>
  <si>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</si>
  <si>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</si>
  <si>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</si>
  <si>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</si>
  <si>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</si>
  <si>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</si>
  <si>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</si>
  <si>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</si>
  <si>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</si>
  <si>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</si>
  <si>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</si>
  <si>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</si>
  <si>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</si>
  <si>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</si>
  <si>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</si>
  <si>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</si>
  <si>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</si>
  <si>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</si>
  <si>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</si>
  <si>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</si>
  <si>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</si>
  <si>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</si>
  <si>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</si>
  <si>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</si>
  <si>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</si>
  <si>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</si>
  <si>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</si>
  <si>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</si>
  <si>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</si>
  <si>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</si>
  <si>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</si>
  <si>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</si>
  <si>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</si>
  <si>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</si>
  <si>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</si>
  <si>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</si>
  <si>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</si>
  <si>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</si>
  <si>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</si>
  <si>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</si>
  <si>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</si>
  <si>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</si>
  <si>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</si>
  <si>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</si>
  <si>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</si>
  <si>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</si>
  <si>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</si>
  <si>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</si>
  <si>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</si>
  <si>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</si>
  <si>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</si>
  <si>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</si>
  <si>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</si>
  <si>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</si>
  <si>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</si>
  <si>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</si>
  <si>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</si>
  <si>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</si>
  <si>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</si>
  <si>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</si>
  <si>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</si>
  <si>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</si>
  <si>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</si>
  <si>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</si>
  <si>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</si>
  <si>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</si>
  <si>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</si>
  <si>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</si>
  <si>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</si>
  <si>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</si>
  <si>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</si>
  <si>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</si>
  <si>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</si>
  <si>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</si>
  <si>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</si>
  <si>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</si>
  <si>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</si>
  <si>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</si>
  <si>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</si>
  <si>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</si>
  <si>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</si>
  <si>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</si>
  <si>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</si>
  <si>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</si>
  <si>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</si>
  <si>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</si>
  <si>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</si>
  <si>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</si>
  <si>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</si>
  <si>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</si>
  <si>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</si>
  <si>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</si>
  <si>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</si>
  <si>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</si>
  <si>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</si>
  <si>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</si>
  <si>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</si>
  <si>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</si>
  <si>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</si>
  <si>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</si>
  <si>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</si>
  <si>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</si>
  <si>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</si>
  <si>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</si>
  <si>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</si>
  <si>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</si>
  <si>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</si>
  <si>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</si>
  <si>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</si>
  <si>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</si>
  <si>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</si>
  <si>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</si>
  <si>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</si>
  <si>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</si>
  <si>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</si>
  <si>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</si>
  <si>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</si>
  <si>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</si>
  <si>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</si>
  <si>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</si>
  <si>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</si>
  <si>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</si>
  <si>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</si>
  <si>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</si>
  <si>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</si>
  <si>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</si>
  <si>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</si>
  <si>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</si>
  <si>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</si>
  <si>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</si>
  <si>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</si>
  <si>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</si>
  <si>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</si>
  <si>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</si>
  <si>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</si>
  <si>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</si>
  <si>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</si>
  <si>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</si>
  <si>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</si>
  <si>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</si>
  <si>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</si>
  <si>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</si>
  <si>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</si>
  <si>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</si>
  <si>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</si>
  <si>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</si>
  <si>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</si>
  <si>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</si>
  <si>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</si>
  <si>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</si>
  <si>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</si>
  <si>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</si>
  <si>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</si>
  <si>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</si>
  <si>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</si>
  <si>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</si>
  <si>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</si>
  <si>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</si>
  <si>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</si>
  <si>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</si>
  <si>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</si>
  <si>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</si>
  <si>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</si>
  <si>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</si>
  <si>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</si>
  <si>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</si>
  <si>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</si>
  <si>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</si>
  <si>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</si>
  <si>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</si>
  <si>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</si>
  <si>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</si>
  <si>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</si>
  <si>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</si>
  <si>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</si>
  <si>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</si>
  <si>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</si>
  <si>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</si>
  <si>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</si>
  <si>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</si>
  <si>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</si>
  <si>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</si>
  <si>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</si>
  <si>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</si>
  <si>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</si>
  <si>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</si>
  <si>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</si>
  <si>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</si>
  <si>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</si>
  <si>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</si>
  <si>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</si>
  <si>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</si>
  <si>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</si>
  <si>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</si>
  <si>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</si>
  <si>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</si>
  <si>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</si>
  <si>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</si>
  <si>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</si>
  <si>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</si>
  <si>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</si>
  <si>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</si>
  <si>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</si>
  <si>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</si>
  <si>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</si>
  <si>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</si>
  <si>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</si>
  <si>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</si>
  <si>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</si>
  <si>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</si>
  <si>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</si>
  <si>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</si>
  <si>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</si>
  <si>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</si>
  <si>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</si>
  <si>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</si>
  <si>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</si>
  <si>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</si>
  <si>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</si>
  <si>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</si>
  <si>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</si>
  <si>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</si>
  <si>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</si>
  <si>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</si>
  <si>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</si>
  <si>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</si>
  <si>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</si>
  <si>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</si>
  <si>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</si>
  <si>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</si>
  <si>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</si>
  <si>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</si>
  <si>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</si>
  <si>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</si>
  <si>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</si>
  <si>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</si>
  <si>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</si>
  <si>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</si>
  <si>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</si>
  <si>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</si>
  <si>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</si>
  <si>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</si>
  <si>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</si>
  <si>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</si>
  <si>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</si>
  <si>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</si>
  <si>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</si>
  <si>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</si>
  <si>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</si>
  <si>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</si>
  <si>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</si>
  <si>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</si>
  <si>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</si>
  <si>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</si>
  <si>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</si>
  <si>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</si>
  <si>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</si>
  <si>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</si>
  <si>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</si>
  <si>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</si>
  <si>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</si>
  <si>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</si>
  <si>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</si>
  <si>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</si>
  <si>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</si>
  <si>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</si>
  <si>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</si>
  <si>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</si>
  <si>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</si>
  <si>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</si>
  <si>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</si>
  <si>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</si>
  <si>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</si>
  <si>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</si>
  <si>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</si>
  <si>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</si>
  <si>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</si>
  <si>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</si>
  <si>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</si>
  <si>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</si>
  <si>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</si>
  <si>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</si>
  <si>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</si>
  <si>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</si>
  <si>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</si>
  <si>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</si>
  <si>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</si>
  <si>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</si>
  <si>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</si>
  <si>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</si>
  <si>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</si>
  <si>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</si>
  <si>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</si>
  <si>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</si>
  <si>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</si>
  <si>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</si>
  <si>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</si>
  <si>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</si>
  <si>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</si>
  <si>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</si>
  <si>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</si>
  <si>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</si>
  <si>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</si>
  <si>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</si>
  <si>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</si>
  <si>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</si>
  <si>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</si>
  <si>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</si>
  <si>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</si>
  <si>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</si>
  <si>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</si>
  <si>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</si>
  <si>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</si>
  <si>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</si>
  <si>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</si>
  <si>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</si>
  <si>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</si>
  <si>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</si>
  <si>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</si>
  <si>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</si>
  <si>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</si>
  <si>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</si>
  <si>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</si>
  <si>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</si>
  <si>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</si>
  <si>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</si>
  <si>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</si>
  <si>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</si>
  <si>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</si>
  <si>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</si>
  <si>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</si>
  <si>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</si>
  <si>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</si>
  <si>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</si>
  <si>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</si>
  <si>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</si>
  <si>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</si>
  <si>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</si>
  <si>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</si>
  <si>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</si>
  <si>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</si>
  <si>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</si>
  <si>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</si>
  <si>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</si>
  <si>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</si>
  <si>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</si>
  <si>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</si>
  <si>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</si>
  <si>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</si>
  <si>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</si>
  <si>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</si>
  <si>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</si>
  <si>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</si>
  <si>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</si>
  <si>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</si>
  <si>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</si>
  <si>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</si>
  <si>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</si>
  <si>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</si>
  <si>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</si>
  <si>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</si>
  <si>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</si>
  <si>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</si>
  <si>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</si>
  <si>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</si>
  <si>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</si>
  <si>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</si>
  <si>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</si>
  <si>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</si>
  <si>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</si>
  <si>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</si>
  <si>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</si>
  <si>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</si>
  <si>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</si>
  <si>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</si>
  <si>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</si>
  <si>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</si>
  <si>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</si>
  <si>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</si>
  <si>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</si>
  <si>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</si>
  <si>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</si>
  <si>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</si>
  <si>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</si>
  <si>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</si>
  <si>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</si>
  <si>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</si>
  <si>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</si>
  <si>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</si>
  <si>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</si>
  <si>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</si>
  <si>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</si>
  <si>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</si>
  <si>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</si>
  <si>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</si>
  <si>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</si>
  <si>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</si>
  <si>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</si>
  <si>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</si>
  <si>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</si>
  <si>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</si>
  <si>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</si>
  <si>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</si>
  <si>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</si>
  <si>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</si>
  <si>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</si>
  <si>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</si>
  <si>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</si>
  <si>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</si>
  <si>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</si>
  <si>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</si>
  <si>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</si>
  <si>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</si>
  <si>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</si>
  <si>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</si>
  <si>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</si>
  <si>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</si>
  <si>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</si>
  <si>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</si>
  <si>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</si>
  <si>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</si>
  <si>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</si>
  <si>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</si>
  <si>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</si>
  <si>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</si>
  <si>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</si>
  <si>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</si>
  <si>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</si>
  <si>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</si>
  <si>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</si>
  <si>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</si>
  <si>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</si>
  <si>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</si>
  <si>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</si>
  <si>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</si>
  <si>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</si>
  <si>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</si>
  <si>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</si>
  <si>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</si>
  <si>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</si>
  <si>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</si>
  <si>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</si>
  <si>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</si>
  <si>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</si>
  <si>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</si>
  <si>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</si>
  <si>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</si>
  <si>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</si>
  <si>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</si>
  <si>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</si>
  <si>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</si>
  <si>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</si>
  <si>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</si>
  <si>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</si>
  <si>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</si>
  <si>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</si>
  <si>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</si>
  <si>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</si>
  <si>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</si>
  <si>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</si>
  <si>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</si>
  <si>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</si>
  <si>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</si>
  <si>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</si>
  <si>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</si>
  <si>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</si>
  <si>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</si>
  <si>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</si>
  <si>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</si>
  <si>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</si>
  <si>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</si>
  <si>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</si>
  <si>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</si>
  <si>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</si>
  <si>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</si>
  <si>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</si>
  <si>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</si>
  <si>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</si>
  <si>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</si>
  <si>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</si>
  <si>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</si>
  <si>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</si>
  <si>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</si>
  <si>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</si>
  <si>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</si>
  <si>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</si>
  <si>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</si>
  <si>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</si>
  <si>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</si>
  <si>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</si>
  <si>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</si>
  <si>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</si>
  <si>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</si>
  <si>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</si>
  <si>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</si>
  <si>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</si>
  <si>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</si>
  <si>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</si>
  <si>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</si>
  <si>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</si>
  <si>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</si>
  <si>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</si>
  <si>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</si>
  <si>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</si>
  <si>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</si>
  <si>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</si>
  <si>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</si>
  <si>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</si>
  <si>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</si>
  <si>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</si>
  <si>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</si>
  <si>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</si>
  <si>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</si>
  <si>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</si>
  <si>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</si>
  <si>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</si>
  <si>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</si>
  <si>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</si>
  <si>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</si>
  <si>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</si>
  <si>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</si>
  <si>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</si>
  <si>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</si>
  <si>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</si>
  <si>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</si>
  <si>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</si>
  <si>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</si>
  <si>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</si>
  <si>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</si>
  <si>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</si>
  <si>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</si>
  <si>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</si>
  <si>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</si>
  <si>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</si>
  <si>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</si>
  <si>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</si>
  <si>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</si>
  <si>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</si>
  <si>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</si>
  <si>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</si>
  <si>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</si>
  <si>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</si>
  <si>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</si>
  <si>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</si>
  <si>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</si>
  <si>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</si>
  <si>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</si>
  <si>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</si>
  <si>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</si>
  <si>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</si>
  <si>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</si>
  <si>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</si>
  <si>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</si>
  <si>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</si>
  <si>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</si>
  <si>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</si>
  <si>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</si>
  <si>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</si>
  <si>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</si>
  <si>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</si>
  <si>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</si>
  <si>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</si>
  <si>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</si>
  <si>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</si>
  <si>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</si>
  <si>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</si>
  <si>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</si>
  <si>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</si>
  <si>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</si>
  <si>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</si>
  <si>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</si>
  <si>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</si>
  <si>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</si>
  <si>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</si>
  <si>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</si>
  <si>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</si>
  <si>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</si>
  <si>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</si>
  <si>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</si>
  <si>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</si>
  <si>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</si>
  <si>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</si>
  <si>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</si>
  <si>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</si>
  <si>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</si>
  <si>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</si>
  <si>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</si>
  <si>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</si>
  <si>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</si>
  <si>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</si>
  <si>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</si>
  <si>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</si>
  <si>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</si>
  <si>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</si>
  <si>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</si>
  <si>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</si>
  <si>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</si>
  <si>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</si>
  <si>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</si>
  <si>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</si>
  <si>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</si>
  <si>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</si>
  <si>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</si>
  <si>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</si>
  <si>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</si>
  <si>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</si>
  <si>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</si>
  <si>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</si>
  <si>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</si>
  <si>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</si>
  <si>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</si>
  <si>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</si>
  <si>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</si>
  <si>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</si>
  <si>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</si>
  <si>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</si>
  <si>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</si>
  <si>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</si>
  <si>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</si>
  <si>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</si>
  <si>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</si>
  <si>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</si>
  <si>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</si>
  <si>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</si>
  <si>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</si>
  <si>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</si>
  <si>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</si>
  <si>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</si>
  <si>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</si>
  <si>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</si>
  <si>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</si>
  <si>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</si>
  <si>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</si>
  <si>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</si>
  <si>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</si>
  <si>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</si>
  <si>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</si>
  <si>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</si>
  <si>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</si>
  <si>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</si>
  <si>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</si>
  <si>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</si>
  <si>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</si>
  <si>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</si>
  <si>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</si>
  <si>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</si>
  <si>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</si>
  <si>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</si>
  <si>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</si>
  <si>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</si>
  <si>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</si>
  <si>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</si>
  <si>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</si>
  <si>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</si>
  <si>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</si>
  <si>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</si>
  <si>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</si>
  <si>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</si>
  <si>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</si>
  <si>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</si>
  <si>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</si>
  <si>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</si>
  <si>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</si>
  <si>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</si>
  <si>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</si>
  <si>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</si>
  <si>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</si>
  <si>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</si>
  <si>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</si>
  <si>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</si>
  <si>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</si>
  <si>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</si>
  <si>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</si>
  <si>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</si>
  <si>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</si>
  <si>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</si>
  <si>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</si>
  <si>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</si>
  <si>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</si>
  <si>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</si>
  <si>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</si>
  <si>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</si>
  <si>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</si>
  <si>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</si>
  <si>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</si>
  <si>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</si>
  <si>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</si>
  <si>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</si>
  <si>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</si>
  <si>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</si>
  <si>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</si>
  <si>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</si>
  <si>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</si>
  <si>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</si>
  <si>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</si>
  <si>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</si>
  <si>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</si>
  <si>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</si>
  <si>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</si>
  <si>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</si>
  <si>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</si>
  <si>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</si>
  <si>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</si>
  <si>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</si>
  <si>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</si>
  <si>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</si>
  <si>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</si>
  <si>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</si>
  <si>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</si>
  <si>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</si>
  <si>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</si>
  <si>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</si>
  <si>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</si>
  <si>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</si>
  <si>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</si>
  <si>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</si>
  <si>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</si>
  <si>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</si>
  <si>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</si>
  <si>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</si>
  <si>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</si>
  <si>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</si>
  <si>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</si>
  <si>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</si>
  <si>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</si>
  <si>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</si>
  <si>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</si>
  <si>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</si>
  <si>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</si>
  <si>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</si>
  <si>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</si>
  <si>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</si>
  <si>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</si>
  <si>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</si>
  <si>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</si>
  <si>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</si>
  <si>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</si>
  <si>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</si>
  <si>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</si>
  <si>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</si>
  <si>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</si>
  <si>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</si>
  <si>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</si>
  <si>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</si>
  <si>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</si>
  <si>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</si>
  <si>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</si>
  <si>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</si>
  <si>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</si>
  <si>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</si>
  <si>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</si>
  <si>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</si>
  <si>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</si>
  <si>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</si>
  <si>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</si>
  <si>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</si>
  <si>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</si>
  <si>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</si>
  <si>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</si>
  <si>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</si>
  <si>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</si>
  <si>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</si>
  <si>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</si>
  <si>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</si>
  <si>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</si>
  <si>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</si>
  <si>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</si>
  <si>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</si>
  <si>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</si>
  <si>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</si>
  <si>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</si>
  <si>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</si>
  <si>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</si>
  <si>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</si>
  <si>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</si>
  <si>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</si>
  <si>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</si>
  <si>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</si>
  <si>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</si>
  <si>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</si>
  <si>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</si>
  <si>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</si>
  <si>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</si>
  <si>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</si>
  <si>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</si>
  <si>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</si>
  <si>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</si>
  <si>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</si>
  <si>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</si>
  <si>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</si>
  <si>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</si>
  <si>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</si>
  <si>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</si>
  <si>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</si>
  <si>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</si>
  <si>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</si>
  <si>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</si>
  <si>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</si>
  <si>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</si>
  <si>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</si>
  <si>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</si>
  <si>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</si>
  <si>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</si>
  <si>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</si>
  <si>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</si>
  <si>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</si>
  <si>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</si>
  <si>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</si>
  <si>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</si>
  <si>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</si>
  <si>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</si>
  <si>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</si>
  <si>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</si>
  <si>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</si>
  <si>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</si>
  <si>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</si>
  <si>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</si>
  <si>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</si>
  <si>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</si>
  <si>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</si>
  <si>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</si>
  <si>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</si>
  <si>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</si>
  <si>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</si>
  <si>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</si>
  <si>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</si>
  <si>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</si>
  <si>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</si>
  <si>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</si>
  <si>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</si>
  <si>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</si>
  <si>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</si>
  <si>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</si>
  <si>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</si>
  <si>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</si>
  <si>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</si>
  <si>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</si>
  <si>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</si>
  <si>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</si>
  <si>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</si>
  <si>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</si>
  <si>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</si>
  <si>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</si>
  <si>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</si>
  <si>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</si>
  <si>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</si>
  <si>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</si>
  <si>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</si>
  <si>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</si>
  <si>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</si>
  <si>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</si>
  <si>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</si>
  <si>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</si>
  <si>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</si>
  <si>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</si>
  <si>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</si>
  <si>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</si>
  <si>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</si>
  <si>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</si>
  <si>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</si>
  <si>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</si>
  <si>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</si>
  <si>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</si>
  <si>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</si>
  <si>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</si>
  <si>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</si>
  <si>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</si>
  <si>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</si>
  <si>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</si>
  <si>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</si>
  <si>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</si>
  <si>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</si>
  <si>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</si>
  <si>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</si>
  <si>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</si>
  <si>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</si>
  <si>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</si>
  <si>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</si>
  <si>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</si>
  <si>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</si>
  <si>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</si>
  <si>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</si>
  <si>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</si>
  <si>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</si>
  <si>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</si>
  <si>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</si>
  <si>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</si>
  <si>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</si>
  <si>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</si>
  <si>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</si>
  <si>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</si>
  <si>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</si>
  <si>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</si>
  <si>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</si>
  <si>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</si>
  <si>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</si>
  <si>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</si>
  <si>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</si>
  <si>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</si>
  <si>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</si>
  <si>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</si>
  <si>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</si>
  <si>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</si>
  <si>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</si>
  <si>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</si>
  <si>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</si>
  <si>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</si>
  <si>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</si>
  <si>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</si>
  <si>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</si>
  <si>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</si>
  <si>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</si>
  <si>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</si>
  <si>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</si>
  <si>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</si>
  <si>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</si>
  <si>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</si>
  <si>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</si>
  <si>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</si>
  <si>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</si>
  <si>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</si>
  <si>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</si>
  <si>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</si>
  <si>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</si>
  <si>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</si>
  <si>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</si>
  <si>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</si>
  <si>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</si>
  <si>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</si>
  <si>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</si>
  <si>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</si>
  <si>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</si>
  <si>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</si>
  <si>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</si>
  <si>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</si>
  <si>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</si>
  <si>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</si>
  <si>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</si>
  <si>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</si>
  <si>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</si>
  <si>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</si>
  <si>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</si>
  <si>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</si>
  <si>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</si>
  <si>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</si>
  <si>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</si>
  <si>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</si>
  <si>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</si>
  <si>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</si>
  <si>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</si>
  <si>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</si>
  <si>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</si>
  <si>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</si>
  <si>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</si>
  <si>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</si>
  <si>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</si>
  <si>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</si>
  <si>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</si>
  <si>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</si>
  <si>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</si>
  <si>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</si>
  <si>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</si>
  <si>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</si>
  <si>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</si>
  <si>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</si>
  <si>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</si>
  <si>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</si>
  <si>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</si>
  <si>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</si>
  <si>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</si>
  <si>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</si>
  <si>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</si>
  <si>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</si>
  <si>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</si>
  <si>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</si>
  <si>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</si>
  <si>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</si>
  <si>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</si>
  <si>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</si>
  <si>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</si>
  <si>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</si>
  <si>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</si>
  <si>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</si>
  <si>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</si>
  <si>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</si>
  <si>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</si>
  <si>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</si>
  <si>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</si>
  <si>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</si>
  <si>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</si>
  <si>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</si>
  <si>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</si>
  <si>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</si>
  <si>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</si>
  <si>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</si>
  <si>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</si>
  <si>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</si>
  <si>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</si>
  <si>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</si>
  <si>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</si>
  <si>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</si>
  <si>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</si>
  <si>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</si>
  <si>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</si>
  <si>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</si>
  <si>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</si>
  <si>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</si>
  <si>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</si>
  <si>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</si>
  <si>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</si>
  <si>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</si>
  <si>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</si>
  <si>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</si>
  <si>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</si>
  <si>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</si>
  <si>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</si>
  <si>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</si>
  <si>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</si>
  <si>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</si>
  <si>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</si>
  <si>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</si>
  <si>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</si>
  <si>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</si>
  <si>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</si>
  <si>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</si>
  <si>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</si>
  <si>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</si>
  <si>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</si>
  <si>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</si>
  <si>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</si>
  <si>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</si>
  <si>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</si>
  <si>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</si>
  <si>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</si>
  <si>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</si>
  <si>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</si>
  <si>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</si>
  <si>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</si>
  <si>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</si>
  <si>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</si>
  <si>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</si>
  <si>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</si>
  <si>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</si>
  <si>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</si>
  <si>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</si>
  <si>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</si>
  <si>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</si>
  <si>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</si>
  <si>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</si>
  <si>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</si>
  <si>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</si>
  <si>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</si>
  <si>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</si>
  <si>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</si>
  <si>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</si>
  <si>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</si>
  <si>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</si>
  <si>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</si>
  <si>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</si>
  <si>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</si>
  <si>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</si>
  <si>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</si>
  <si>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</si>
  <si>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</si>
  <si>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</si>
  <si>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</si>
  <si>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</si>
  <si>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</si>
  <si>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</si>
  <si>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</si>
  <si>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</si>
  <si>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</si>
  <si>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</si>
  <si>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</si>
  <si>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</si>
  <si>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</si>
  <si>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</si>
  <si>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</si>
  <si>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</si>
  <si>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</si>
  <si>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</si>
  <si>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</si>
  <si>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</si>
  <si>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</si>
  <si>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</si>
  <si>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</si>
  <si>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</si>
  <si>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</si>
  <si>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</si>
  <si>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</si>
  <si>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</si>
  <si>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</si>
  <si>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</si>
  <si>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</si>
  <si>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</si>
  <si>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</si>
  <si>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</si>
  <si>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</si>
  <si>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</si>
  <si>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</si>
  <si>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</si>
  <si>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</si>
  <si>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</si>
  <si>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</si>
  <si>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</si>
  <si>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</si>
  <si>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</si>
  <si>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</si>
  <si>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</si>
  <si>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</si>
  <si>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</si>
  <si>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</si>
  <si>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</si>
  <si>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</si>
  <si>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</si>
  <si>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</si>
  <si>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</si>
  <si>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</si>
  <si>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</si>
  <si>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</si>
  <si>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</si>
  <si>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</si>
  <si>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</si>
  <si>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</si>
  <si>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</si>
  <si>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</si>
  <si>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</si>
  <si>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</si>
  <si>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</si>
  <si>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</si>
  <si>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</si>
  <si>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</si>
  <si>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</si>
  <si>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</si>
  <si>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</si>
  <si>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</si>
  <si>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</si>
  <si>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</si>
  <si>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</si>
  <si>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</si>
  <si>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</si>
  <si>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</si>
  <si>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</si>
  <si>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</si>
  <si>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</si>
  <si>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</si>
  <si>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</si>
  <si>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</si>
  <si>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</si>
  <si>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</si>
  <si>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</si>
  <si>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</si>
  <si>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</si>
  <si>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</si>
  <si>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</si>
  <si>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</si>
  <si>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</si>
  <si>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</si>
  <si>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</si>
  <si>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</si>
  <si>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</si>
  <si>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</si>
  <si>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</si>
  <si>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</si>
  <si>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</si>
  <si>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</si>
  <si>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</si>
  <si>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</si>
  <si>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</si>
  <si>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</si>
  <si>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</si>
  <si>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</si>
  <si>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</si>
  <si>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</si>
  <si>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</si>
  <si>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</si>
  <si>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</si>
  <si>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</si>
  <si>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</si>
  <si>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</si>
  <si>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</si>
  <si>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</si>
  <si>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</si>
  <si>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</si>
  <si>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</si>
  <si>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</si>
  <si>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</si>
  <si>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</si>
  <si>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</si>
  <si>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</si>
  <si>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</si>
  <si>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</si>
  <si>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</si>
  <si>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</si>
  <si>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</si>
  <si>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</si>
  <si>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</si>
  <si>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</si>
  <si>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</si>
  <si>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</si>
  <si>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</si>
  <si>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</si>
  <si>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</si>
  <si>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</si>
  <si>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</si>
  <si>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</si>
  <si>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</si>
  <si>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</si>
  <si>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</si>
  <si>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</si>
  <si>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</si>
  <si>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</si>
  <si>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</si>
  <si>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</si>
  <si>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</si>
  <si>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</si>
  <si>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</si>
  <si>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</si>
  <si>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</si>
  <si>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</si>
  <si>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</si>
  <si>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</si>
  <si>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</si>
  <si>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</si>
  <si>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</si>
  <si>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</si>
  <si>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</si>
  <si>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Basler Electric</t>
  </si>
  <si>
    <t>John Mollett</t>
  </si>
  <si>
    <t>johnmollett@basler.com</t>
  </si>
  <si>
    <t>618-654-2341 x412</t>
  </si>
  <si>
    <t>Director of Corporate Quality</t>
  </si>
  <si>
    <t>https://www.basler.com/About-Us/Supplier-Information</t>
  </si>
  <si>
    <t>We request a CMRT but also use material declarations, supplier statements, and Form SD.</t>
  </si>
  <si>
    <t>Basler Electric is a privately owned company.</t>
  </si>
  <si>
    <t>Basler Electric requires that suppliers adhere to the requirements of the law and provide reporting. This may include statements of their due diligence without supplying the list of smelters, when applicable. Therefore, the supplier determines, monitors and guarantees the "DRC-conflict free declaration " for their products.</t>
  </si>
  <si>
    <t>Basler Electric requires that suppliers adhere to the requirements of the law and provide reporting.</t>
  </si>
  <si>
    <t>Gold Corporation - The Perth Mint</t>
  </si>
  <si>
    <t>Zijin Mining Group Gold Smelting Co. Ltd.</t>
  </si>
  <si>
    <t>Impala Platinum - Base Metal Refinery (BMR)</t>
  </si>
  <si>
    <t>CID004604</t>
  </si>
  <si>
    <t>Impala Platinum - Rustenburg Smelter</t>
  </si>
  <si>
    <t>CID004610</t>
  </si>
  <si>
    <t>PT Masbro Alam Stania</t>
  </si>
  <si>
    <t>CID003380</t>
  </si>
  <si>
    <t>Soft Metais Ltda.</t>
  </si>
  <si>
    <t>CID001758</t>
  </si>
  <si>
    <t>CV Ayi Jaya</t>
  </si>
  <si>
    <t>CID002570</t>
  </si>
  <si>
    <t>VIETNAM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</si>
</sst>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ohnmollett@basl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asler.com/About-Us/Supplier-Information" TargetMode="External"/><Relationship Id="rId4" Type="http://schemas.openxmlformats.org/officeDocument/2006/relationships/hyperlink" Target="mailto:johnmollett@basl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650000000000006" customHeight="1">
      <c r="A29" s="296"/>
      <c r="B29" s="309"/>
      <c r="C29" s="303"/>
      <c r="D29" s="306"/>
      <c r="E29" s="294"/>
      <c r="F29" s="165" t="s">
        <v>57</v>
      </c>
      <c r="G29" s="25"/>
    </row>
    <row r="30" spans="1:7" ht="62.6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6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65"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G70" sqref="G70:J7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45838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t="s">
        <v>15825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t="s">
        <v>15825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t="s">
        <v>15825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t="s">
        <v>15825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15822</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15825</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15826</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15823</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t="s">
        <v>15824</v>
      </c>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60" stopIfTrue="1">
      <formula>IF($D$22="",TRUE)</formula>
    </cfRule>
  </conditionalFormatting>
  <conditionalFormatting sqref="D26:E26">
    <cfRule type="expression" dxfId="73" priority="138" stopIfTrue="1">
      <formula>IF($D$26="",TRUE)</formula>
    </cfRule>
  </conditionalFormatting>
  <conditionalFormatting sqref="D27:E27">
    <cfRule type="expression" dxfId="72" priority="145" stopIfTrue="1">
      <formula>IF($D$27="",TRUE)</formula>
    </cfRule>
  </conditionalFormatting>
  <conditionalFormatting sqref="D28:E28">
    <cfRule type="expression" dxfId="71" priority="146" stopIfTrue="1">
      <formula>IF($D$28="",TRUE)</formula>
    </cfRule>
  </conditionalFormatting>
  <conditionalFormatting sqref="D29:E29">
    <cfRule type="expression" dxfId="70" priority="147" stopIfTrue="1">
      <formula>IF($D$29="",TRUE)</formula>
    </cfRule>
  </conditionalFormatting>
  <conditionalFormatting sqref="D32:E32">
    <cfRule type="expression" dxfId="69" priority="56" stopIfTrue="1">
      <formula>IF(AND(OR($D$26="Yes",$D$26=""),$D$32=""),1,0)</formula>
    </cfRule>
    <cfRule type="expression" dxfId="68" priority="143" stopIfTrue="1">
      <formula>$P$26=""</formula>
    </cfRule>
  </conditionalFormatting>
  <conditionalFormatting sqref="D33:E33">
    <cfRule type="expression" dxfId="67" priority="44" stopIfTrue="1">
      <formula>$P$27=""</formula>
    </cfRule>
    <cfRule type="expression" dxfId="66" priority="43" stopIfTrue="1">
      <formula>IF(AND(OR($D$27="Yes",$D$27=""),$D$33=""),1,0)</formula>
    </cfRule>
  </conditionalFormatting>
  <conditionalFormatting sqref="D34:E34">
    <cfRule type="expression" dxfId="65" priority="2" stopIfTrue="1">
      <formula>IF(AND(OR($D$28="Yes",$D$28=""),$D$34=""),1,0)</formula>
    </cfRule>
    <cfRule type="expression" dxfId="64" priority="3" stopIfTrue="1">
      <formula>$P$28=""</formula>
    </cfRule>
  </conditionalFormatting>
  <conditionalFormatting sqref="D35:E35">
    <cfRule type="expression" dxfId="63" priority="40" stopIfTrue="1">
      <formula>IF(AND(OR($D$29="Yes",$D$29=""),$D$35=""),1,0)</formula>
    </cfRule>
    <cfRule type="expression" dxfId="62" priority="164" stopIfTrue="1">
      <formula>$P$29=""</formula>
    </cfRule>
  </conditionalFormatting>
  <conditionalFormatting sqref="D38:E38 D44:E44 D50:E50 D56:E56 D62:E62 D68:E68">
    <cfRule type="expression" dxfId="61" priority="19" stopIfTrue="1">
      <formula>$P$26=""</formula>
    </cfRule>
    <cfRule type="expression" dxfId="60" priority="20" stopIfTrue="1">
      <formula>$P$32=""</formula>
    </cfRule>
  </conditionalFormatting>
  <conditionalFormatting sqref="D38:E38">
    <cfRule type="expression" dxfId="59" priority="55" stopIfTrue="1">
      <formula>IF(AND(OR($D$26="Yes",$D$26=""),OR($D$32="Yes",$D$32=""),D38=""),1,0)</formula>
    </cfRule>
  </conditionalFormatting>
  <conditionalFormatting sqref="D39:E39 D45:E45 D51:E51 D57:E57 D63:E63 D69:E69">
    <cfRule type="expression" dxfId="58" priority="13" stopIfTrue="1">
      <formula>$P$33=""</formula>
    </cfRule>
    <cfRule type="expression" dxfId="57" priority="14" stopIfTrue="1">
      <formula>$P$39=""</formula>
    </cfRule>
  </conditionalFormatting>
  <conditionalFormatting sqref="D39:E39">
    <cfRule type="expression" dxfId="56" priority="51" stopIfTrue="1">
      <formula>IF(AND(OR($D$27="Yes",$D$27=""),OR($D$33="Yes",$D$33=""),D39=""),1,0)</formula>
    </cfRule>
  </conditionalFormatting>
  <conditionalFormatting sqref="D40:E40 D46:E46 D52:E52 D58:E58 D64:E64 D70:E70">
    <cfRule type="expression" dxfId="55" priority="8" stopIfTrue="1">
      <formula>$P$28=""</formula>
    </cfRule>
    <cfRule type="expression" dxfId="54" priority="9" stopIfTrue="1">
      <formula>$P$34=""</formula>
    </cfRule>
  </conditionalFormatting>
  <conditionalFormatting sqref="D40:E40">
    <cfRule type="expression" dxfId="53" priority="50" stopIfTrue="1">
      <formula>IF(AND(OR($D$28="Yes",$D$28=""),OR($D$34="Yes",$D$34=""),D40=""),1,0)</formula>
    </cfRule>
  </conditionalFormatting>
  <conditionalFormatting sqref="D41:E41 D47:E47 D53:E53 D59:E59 D65:E65 D71:E71">
    <cfRule type="expression" dxfId="52" priority="4" stopIfTrue="1">
      <formula>$P$29=""</formula>
    </cfRule>
    <cfRule type="expression" dxfId="51" priority="5" stopIfTrue="1">
      <formula>$P$35=""</formula>
    </cfRule>
  </conditionalFormatting>
  <conditionalFormatting sqref="D41:E41">
    <cfRule type="expression" dxfId="50" priority="166" stopIfTrue="1">
      <formula>IF(AND(OR($D$29="Yes",$D$29=""),OR($D$35="Yes",$D$35=""),D41=""),1,0)</formula>
    </cfRule>
  </conditionalFormatting>
  <conditionalFormatting sqref="D44:E44">
    <cfRule type="expression" dxfId="49" priority="54" stopIfTrue="1">
      <formula>IF(AND(OR($D$26="Yes",$D$26=""),OR($D$32="Yes",$D$32=""),D44=""),1,0)</formula>
    </cfRule>
  </conditionalFormatting>
  <conditionalFormatting sqref="D45:E45">
    <cfRule type="expression" dxfId="48" priority="16" stopIfTrue="1">
      <formula>IF(AND(OR($D$27="Yes",$D$27=""),OR($D$33="Yes",$D$33=""),D45=""),1,0)</formula>
    </cfRule>
  </conditionalFormatting>
  <conditionalFormatting sqref="D46:E46">
    <cfRule type="expression" dxfId="47" priority="41" stopIfTrue="1">
      <formula>IF(AND(OR($D$28="Yes",$D$28=""),OR($D$34="Yes",$D$34=""),D46=""),1,0)</formula>
    </cfRule>
  </conditionalFormatting>
  <conditionalFormatting sqref="D47:E47">
    <cfRule type="expression" dxfId="46" priority="49" stopIfTrue="1">
      <formula>IF(AND(OR($D$29="Yes",$D$29=""),OR($D$35="Yes",$D$35=""),D47=""),1,0)</formula>
    </cfRule>
  </conditionalFormatting>
  <conditionalFormatting sqref="D50:E50">
    <cfRule type="expression" dxfId="45" priority="22" stopIfTrue="1">
      <formula>IF(AND(OR($D$26="Yes",$D$26=""),OR($D$32="Yes",$D$32=""),D50=""),1,0)</formula>
    </cfRule>
  </conditionalFormatting>
  <conditionalFormatting sqref="D51:E51">
    <cfRule type="expression" dxfId="44" priority="161" stopIfTrue="1">
      <formula>IF(AND(OR($D$27="Yes",$D$27=""),OR($D$33="Yes",$D$33=""),D51=""),1,0)</formula>
    </cfRule>
  </conditionalFormatting>
  <conditionalFormatting sqref="D52:E52">
    <cfRule type="expression" dxfId="43" priority="12" stopIfTrue="1">
      <formula>IF(AND(OR($D$28="Yes",$D$28=""),OR($D$34="Yes",$D$34=""),D52=""),1,0)</formula>
    </cfRule>
  </conditionalFormatting>
  <conditionalFormatting sqref="D53:E53">
    <cfRule type="expression" dxfId="42" priority="35" stopIfTrue="1">
      <formula>IF(AND(OR($D$29="Yes",$D$29=""),OR($D$35="Yes",$D$35=""),D53=""),1,0)</formula>
    </cfRule>
  </conditionalFormatting>
  <conditionalFormatting sqref="D56:E56">
    <cfRule type="expression" dxfId="41" priority="30" stopIfTrue="1">
      <formula>IF(AND(OR($D$26="Yes",$D$26=""),OR($D$32="Yes",$D$32=""),D56=""),1,0)</formula>
    </cfRule>
  </conditionalFormatting>
  <conditionalFormatting sqref="D57:E57">
    <cfRule type="expression" dxfId="40" priority="18" stopIfTrue="1">
      <formula>IF(AND(OR($D$27="Yes",$D$27=""),OR($D$33="Yes",$D$33=""),D57=""),1,0)</formula>
    </cfRule>
  </conditionalFormatting>
  <conditionalFormatting sqref="D58:E58">
    <cfRule type="expression" dxfId="39" priority="11" stopIfTrue="1">
      <formula>IF(AND(OR($D$28="Yes",$D$28=""),OR($D$34="Yes",$D$34=""),D58=""),1,0)</formula>
    </cfRule>
  </conditionalFormatting>
  <conditionalFormatting sqref="D59:E59">
    <cfRule type="expression" dxfId="38" priority="7" stopIfTrue="1">
      <formula>IF(AND(OR($D$29="Yes",$D$29=""),OR($D$35="Yes",$D$35=""),D59=""),1,0)</formula>
    </cfRule>
  </conditionalFormatting>
  <conditionalFormatting sqref="D62:E62">
    <cfRule type="expression" dxfId="37" priority="29" stopIfTrue="1">
      <formula>IF(AND(OR($D$26="Yes",$D$26=""),OR($D$32="Yes",$D$32=""),D62=""),1,0)</formula>
    </cfRule>
  </conditionalFormatting>
  <conditionalFormatting sqref="D63:E63">
    <cfRule type="expression" dxfId="36" priority="15" stopIfTrue="1">
      <formula>IF(AND(OR($D$27="Yes",$D$27=""),OR($D$33="Yes",$D$33=""),D63=""),1,0)</formula>
    </cfRule>
  </conditionalFormatting>
  <conditionalFormatting sqref="D64:E64">
    <cfRule type="expression" dxfId="35" priority="10" stopIfTrue="1">
      <formula>IF(AND(OR($D$28="Yes",$D$28=""),OR($D$34="Yes",$D$34=""),D64=""),1,0)</formula>
    </cfRule>
  </conditionalFormatting>
  <conditionalFormatting sqref="D65:E65">
    <cfRule type="expression" dxfId="34" priority="6" stopIfTrue="1">
      <formula>IF(AND(OR($D$29="Yes",$D$29=""),OR($D$35="Yes",$D$35=""),D65=""),1,0)</formula>
    </cfRule>
  </conditionalFormatting>
  <conditionalFormatting sqref="D68:E68">
    <cfRule type="expression" dxfId="33" priority="21" stopIfTrue="1">
      <formula>IF(AND(OR($D$26="Yes",$D$26=""),OR($D$32="Yes",$D$32=""),D68=""),1,0)</formula>
    </cfRule>
  </conditionalFormatting>
  <conditionalFormatting sqref="D69:E69">
    <cfRule type="expression" dxfId="32" priority="17" stopIfTrue="1">
      <formula>IF(AND(OR($D$27="Yes",$D$27=""),OR($D$33="Yes",$D$33=""),D69=""),1,0)</formula>
    </cfRule>
  </conditionalFormatting>
  <conditionalFormatting sqref="D70:E70">
    <cfRule type="expression" dxfId="31" priority="163" stopIfTrue="1">
      <formula>IF(AND(OR($D$28="Yes",$D$28=""),OR($D$34="Yes",$D$34=""),D70=""),1,0)</formula>
    </cfRule>
  </conditionalFormatting>
  <conditionalFormatting sqref="D71:E71">
    <cfRule type="expression" dxfId="30" priority="165" stopIfTrue="1">
      <formula>IF(AND(OR($D$29="Yes",$D$29=""),OR($D$35="Yes",$D$35=""),D71=""),1,0)</formula>
    </cfRule>
  </conditionalFormatting>
  <conditionalFormatting sqref="D75:E75 D77:E77 D79:E79 D81:E81 D83 D85:E85 D87:E87 D89:E89">
    <cfRule type="expression" dxfId="29" priority="86" stopIfTrue="1">
      <formula>AND(OR($D$26="No",AND($D$26="Yes",$D$32="No")),OR($D$27="No",AND($D$27="Yes",$D$33="No")),OR($D$28="No",AND($D$28="Yes",$D$34="No")),OR($D$29="No",AND($D$29="Yes",$D$35="No")))</formula>
    </cfRule>
    <cfRule type="expression" dxfId="28" priority="87" stopIfTrue="1">
      <formula>IF(D75="",TRUE)</formula>
    </cfRule>
  </conditionalFormatting>
  <conditionalFormatting sqref="D9:G9">
    <cfRule type="expression" dxfId="27" priority="153" stopIfTrue="1">
      <formula>IF($D$9="",TRUE)</formula>
    </cfRule>
  </conditionalFormatting>
  <conditionalFormatting sqref="D8:J8">
    <cfRule type="expression" dxfId="26" priority="152" stopIfTrue="1">
      <formula>IF($D$8="",TRUE)</formula>
    </cfRule>
  </conditionalFormatting>
  <conditionalFormatting sqref="D10:J10">
    <cfRule type="expression" dxfId="25" priority="167" stopIfTrue="1">
      <formula>IF(AND($D$10="",$D$9=$R$9),TRUE)</formula>
    </cfRule>
    <cfRule type="expression" dxfId="24" priority="57" stopIfTrue="1">
      <formula>IF($D$9=$Q$9,TRUE)</formula>
    </cfRule>
  </conditionalFormatting>
  <conditionalFormatting sqref="D15:J15">
    <cfRule type="expression" dxfId="23" priority="154" stopIfTrue="1">
      <formula>IF($D$15="",TRUE)</formula>
    </cfRule>
  </conditionalFormatting>
  <conditionalFormatting sqref="D16:J16">
    <cfRule type="expression" dxfId="22" priority="155" stopIfTrue="1">
      <formula>IF($D$16="",TRUE)</formula>
    </cfRule>
  </conditionalFormatting>
  <conditionalFormatting sqref="D17:J17">
    <cfRule type="expression" dxfId="21" priority="23" stopIfTrue="1">
      <formula>IF($D$17="",TRUE)</formula>
    </cfRule>
  </conditionalFormatting>
  <conditionalFormatting sqref="D18:J18">
    <cfRule type="expression" dxfId="20" priority="157" stopIfTrue="1">
      <formula>IF($D$18="",TRUE)</formula>
    </cfRule>
  </conditionalFormatting>
  <conditionalFormatting sqref="D20:J20">
    <cfRule type="expression" dxfId="19" priority="36" stopIfTrue="1">
      <formula>IF($D$20="",TRUE)</formula>
    </cfRule>
  </conditionalFormatting>
  <conditionalFormatting sqref="G85:J85">
    <cfRule type="expression" dxfId="18" priority="48" stopIfTrue="1">
      <formula>IF(AND($D$85="Yes, using other format (describe)",$G$85=""),TRUE)</formula>
    </cfRule>
  </conditionalFormatting>
  <conditionalFormatting sqref="G77:J77">
    <cfRule type="expression" dxfId="17"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B6" sqref="B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43.9" customHeight="1">
      <c r="A5" s="262" t="s">
        <v>2158</v>
      </c>
      <c r="B5" s="182" t="s">
        <v>1098</v>
      </c>
      <c r="C5" s="186" t="s">
        <v>12382</v>
      </c>
      <c r="D5" s="230" t="s">
        <v>12382</v>
      </c>
      <c r="E5" s="182" t="s">
        <v>1063</v>
      </c>
      <c r="F5" s="182" t="s">
        <v>2158</v>
      </c>
      <c r="G5" s="182" t="str">
        <f ca="1">IF(C5=$X$4,IF(ISERROR($V5),"Enter smelter details","RMI"),IF(ISERROR($V5),"",OFFSET('Smelter Look-up'!$F$4,$V5-4,0)))</f>
        <v>RMI</v>
      </c>
      <c r="H5" s="183">
        <f ca="1">IF(ISERROR($V5),"",OFFSET('Smelter Look-up'!$G$4,$V5-4,0))</f>
        <v>0</v>
      </c>
      <c r="I5" s="184" t="str">
        <f ca="1">IF(ISERROR($V5),"",OFFSET('Smelter Look-up'!$H$4,$V5-4,0))</f>
        <v>Vienna</v>
      </c>
      <c r="J5" s="184" t="str">
        <f ca="1">IF(ISERROR($V5),"",OFFSET('Smelter Look-up'!$I$4,$V5-4,0))</f>
        <v>Wien</v>
      </c>
      <c r="K5" s="224"/>
      <c r="L5" s="224"/>
      <c r="M5" s="224"/>
      <c r="N5" s="224"/>
      <c r="O5" s="224"/>
      <c r="P5" s="185"/>
      <c r="Q5" s="225"/>
      <c r="R5" s="182" t="str">
        <f ca="1">IF(ISERROR($V5),"",OFFSET('Smelter Look-up'!$C$4,$V5-4,0)&amp;"")</f>
        <v>Ogussa Osterreichische Gold- und Silber-Scheideanstalt GmbH</v>
      </c>
      <c r="S5" s="181" t="str">
        <f ca="1">IF(B5="","",IF(ISERROR(MATCH($E5,CL,0)),"Unknown",INDIRECT("'C'!$A$"&amp;MATCH($E5,CL,0)+1)))</f>
        <v>AT</v>
      </c>
      <c r="T5" s="181" t="str">
        <f ca="1">IF(B5="","",IF(ISERROR(MATCH($J5,SorP!$B$1:$B$6226,0)),"",INDIRECT("'SorP'!$A$"&amp;MATCH($S5&amp;$J5,SorP!C:C,0))))</f>
        <v>AT-9</v>
      </c>
      <c r="U5" s="201"/>
      <c r="V5" s="226">
        <f>IF(C5="",NA(),IF(OR(C5="Smelter not listed",C5="Smelter not yet identified"),MATCH($B5&amp;$D5,'Smelter Look-up'!$J:$J,0),MATCH($B5&amp;$C5,'Smelter Look-up'!$J:$J,0)))</f>
        <v>205</v>
      </c>
      <c r="X5" s="227">
        <f t="shared" ref="X5" si="0">IF(AND(C5="Smelter not listed",OR(LEN(D5)=0,LEN(E5)=0)),1,0)</f>
        <v>0</v>
      </c>
      <c r="AB5" s="228" t="str">
        <f t="shared" ref="AB5" si="1">B5&amp;C5</f>
        <v>GoldOgussa Osterreichische Gold- und Silber-Scheideanstalt GmbH</v>
      </c>
    </row>
    <row r="6" spans="1:34" s="227" customFormat="1" ht="43.9" customHeight="1">
      <c r="A6" s="262" t="s">
        <v>2244</v>
      </c>
      <c r="B6" s="182" t="s">
        <v>1098</v>
      </c>
      <c r="C6" s="186" t="s">
        <v>2243</v>
      </c>
      <c r="D6" s="230" t="s">
        <v>2243</v>
      </c>
      <c r="E6" s="182" t="s">
        <v>1075</v>
      </c>
      <c r="F6" s="182" t="s">
        <v>2244</v>
      </c>
      <c r="G6" s="182" t="str">
        <f ca="1">IF(C6=$X$4,IF(ISERROR($V6),"Enter smelter details","RMI"),IF(ISERROR($V6),"",OFFSET('Smelter Look-up'!$F$4,$V6-4,0)))</f>
        <v>RMI</v>
      </c>
      <c r="H6" s="183">
        <f ca="1">IF(ISERROR($V6),"",OFFSET('Smelter Look-up'!$G$4,$V6-4,0))</f>
        <v>0</v>
      </c>
      <c r="I6" s="184" t="str">
        <f ca="1">IF(ISERROR($V6),"",OFFSET('Smelter Look-up'!$H$4,$V6-4,0))</f>
        <v>Bangalore</v>
      </c>
      <c r="J6" s="184" t="str">
        <f ca="1">IF(ISERROR($V6),"",OFFSET('Smelter Look-up'!$I$4,$V6-4,0))</f>
        <v>Karnātaka</v>
      </c>
      <c r="K6" s="224"/>
      <c r="L6" s="224"/>
      <c r="M6" s="224"/>
      <c r="N6" s="224"/>
      <c r="O6" s="224"/>
      <c r="P6" s="185"/>
      <c r="Q6" s="225"/>
      <c r="R6" s="182" t="str">
        <f ca="1">IF(ISERROR($V6),"",OFFSET('Smelter Look-up'!$C$4,$V6-4,0)&amp;"")</f>
        <v>Bangalore Refinery</v>
      </c>
      <c r="S6" s="181" t="str">
        <f t="shared" ref="S6:S37" ca="1" si="2">IF(B6="","",IF(ISERROR(MATCH($E6,CL,0)),"Unknown",INDIRECT("'C'!$A$"&amp;MATCH($E6,CL,0)+1)))</f>
        <v>IN</v>
      </c>
      <c r="T6" s="181" t="str">
        <f ca="1">IF(B6="","",IF(ISERROR(MATCH($J6,SorP!$B$1:$B$6226,0)),"",INDIRECT("'SorP'!$A$"&amp;MATCH($S6&amp;$J6,SorP!C:C,0))))</f>
        <v>IN-KA</v>
      </c>
      <c r="U6" s="201"/>
      <c r="V6" s="226">
        <f>IF(C6="",NA(),IF(OR(C6="Smelter not listed",C6="Smelter not yet identified"),MATCH($B6&amp;$D6,'Smelter Look-up'!$J:$J,0),MATCH($B6&amp;$C6,'Smelter Look-up'!$J:$J,0)))</f>
        <v>41</v>
      </c>
      <c r="X6" s="227">
        <f t="shared" ref="X6:X37" si="3">IF(AND(C6="Smelter not listed",OR(LEN(D6)=0,LEN(E6)=0)),1,0)</f>
        <v>0</v>
      </c>
      <c r="AB6" s="228" t="str">
        <f t="shared" ref="AB6:AB37" si="4">B6&amp;C6</f>
        <v>GoldBangalore Refinery</v>
      </c>
    </row>
    <row r="7" spans="1:34" s="227" customFormat="1" ht="43.9" customHeight="1">
      <c r="A7" s="262" t="s">
        <v>1350</v>
      </c>
      <c r="B7" s="182" t="s">
        <v>1098</v>
      </c>
      <c r="C7" s="186" t="s">
        <v>1349</v>
      </c>
      <c r="D7" s="230" t="s">
        <v>1349</v>
      </c>
      <c r="E7" s="182" t="s">
        <v>2384</v>
      </c>
      <c r="F7" s="182" t="s">
        <v>1350</v>
      </c>
      <c r="G7" s="182" t="str">
        <f ca="1">IF(C7=$X$4,IF(ISERROR($V7),"Enter smelter details","RMI"),IF(ISERROR($V7),"",OFFSET('Smelter Look-up'!$F$4,$V7-4,0)))</f>
        <v>RMI</v>
      </c>
      <c r="H7" s="183">
        <f ca="1">IF(ISERROR($V7),"",OFFSET('Smelter Look-up'!$G$4,$V7-4,0))</f>
        <v>0</v>
      </c>
      <c r="I7" s="184" t="str">
        <f ca="1">IF(ISERROR($V7),"",OFFSET('Smelter Look-up'!$H$4,$V7-4,0))</f>
        <v>Warwick</v>
      </c>
      <c r="J7" s="184" t="str">
        <f ca="1">IF(ISERROR($V7),"",OFFSET('Smelter Look-up'!$I$4,$V7-4,0))</f>
        <v>Rhode Island</v>
      </c>
      <c r="K7" s="224"/>
      <c r="L7" s="224"/>
      <c r="M7" s="224"/>
      <c r="N7" s="224"/>
      <c r="O7" s="224"/>
      <c r="P7" s="185"/>
      <c r="Q7" s="225"/>
      <c r="R7" s="182" t="str">
        <f ca="1">IF(ISERROR($V7),"",OFFSET('Smelter Look-up'!$C$4,$V7-4,0)&amp;"")</f>
        <v>Advanced Chemical Company</v>
      </c>
      <c r="S7" s="181" t="str">
        <f t="shared" ca="1" si="2"/>
        <v>US</v>
      </c>
      <c r="T7" s="181" t="str">
        <f ca="1">IF(B7="","",IF(ISERROR(MATCH($J7,SorP!$B$1:$B$6226,0)),"",INDIRECT("'SorP'!$A$"&amp;MATCH($S7&amp;$J7,SorP!C:C,0))))</f>
        <v>US-RI</v>
      </c>
      <c r="U7" s="201"/>
      <c r="V7" s="226">
        <f>IF(C7="",NA(),IF(OR(C7="Smelter not listed",C7="Smelter not yet identified"),MATCH($B7&amp;$D7,'Smelter Look-up'!$J:$J,0),MATCH($B7&amp;$C7,'Smelter Look-up'!$J:$J,0)))</f>
        <v>8</v>
      </c>
      <c r="X7" s="227">
        <f t="shared" si="3"/>
        <v>0</v>
      </c>
      <c r="AB7" s="228" t="str">
        <f t="shared" si="4"/>
        <v>GoldAdvanced Chemical Company</v>
      </c>
    </row>
    <row r="8" spans="1:34" s="227" customFormat="1" ht="43.9" customHeight="1">
      <c r="A8" s="262" t="s">
        <v>633</v>
      </c>
      <c r="B8" s="182" t="s">
        <v>1098</v>
      </c>
      <c r="C8" s="186" t="s">
        <v>2095</v>
      </c>
      <c r="D8" s="230" t="s">
        <v>2095</v>
      </c>
      <c r="E8" s="182" t="s">
        <v>1077</v>
      </c>
      <c r="F8" s="182" t="s">
        <v>633</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si="3"/>
        <v>0</v>
      </c>
      <c r="AB8" s="228" t="str">
        <f t="shared" si="4"/>
        <v>GoldAida Chemical Industries Co., Ltd.</v>
      </c>
    </row>
    <row r="9" spans="1:34" s="227" customFormat="1" ht="43.9" customHeight="1">
      <c r="A9" s="262" t="s">
        <v>634</v>
      </c>
      <c r="B9" s="182" t="s">
        <v>1098</v>
      </c>
      <c r="C9" s="186" t="s">
        <v>15276</v>
      </c>
      <c r="D9" s="230" t="s">
        <v>15276</v>
      </c>
      <c r="E9" s="182" t="s">
        <v>1070</v>
      </c>
      <c r="F9" s="182" t="s">
        <v>634</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Agosi AG</v>
      </c>
      <c r="S9" s="181" t="str">
        <f t="shared" ca="1" si="2"/>
        <v>DE</v>
      </c>
      <c r="T9" s="181" t="str">
        <f ca="1">IF(B9="","",IF(ISERROR(MATCH($J9,SorP!$B$1:$B$6226,0)),"",INDIRECT("'SorP'!$A$"&amp;MATCH($S9&amp;$J9,SorP!C:C,0))))</f>
        <v>DE-BW</v>
      </c>
      <c r="U9" s="201"/>
      <c r="V9" s="226">
        <f>IF(C9="",NA(),IF(OR(C9="Smelter not listed",C9="Smelter not yet identified"),MATCH($B9&amp;$D9,'Smelter Look-up'!$J:$J,0),MATCH($B9&amp;$C9,'Smelter Look-up'!$J:$J,0)))</f>
        <v>10</v>
      </c>
      <c r="X9" s="227">
        <f t="shared" si="3"/>
        <v>0</v>
      </c>
      <c r="AB9" s="228" t="str">
        <f t="shared" si="4"/>
        <v>GoldAgosi AG</v>
      </c>
    </row>
    <row r="10" spans="1:34" s="227" customFormat="1" ht="43.9" customHeight="1">
      <c r="A10" s="262" t="s">
        <v>635</v>
      </c>
      <c r="B10" s="182" t="s">
        <v>1098</v>
      </c>
      <c r="C10" s="186" t="s">
        <v>607</v>
      </c>
      <c r="D10" s="230" t="s">
        <v>607</v>
      </c>
      <c r="E10" s="182" t="s">
        <v>862</v>
      </c>
      <c r="F10" s="182" t="s">
        <v>635</v>
      </c>
      <c r="G10" s="182" t="str">
        <f ca="1">IF(C10=$X$4,IF(ISERROR($V10),"Enter smelter details","RMI"),IF(ISERROR($V10),"",OFFSET('Smelter Look-up'!$F$4,$V10-4,0)))</f>
        <v>RMI</v>
      </c>
      <c r="H10" s="183">
        <f ca="1">IF(ISERROR($V10),"",OFFSET('Smelter Look-up'!$G$4,$V10-4,0))</f>
        <v>0</v>
      </c>
      <c r="I10" s="184" t="str">
        <f ca="1">IF(ISERROR($V10),"",OFFSET('Smelter Look-up'!$H$4,$V10-4,0))</f>
        <v>Almalyk</v>
      </c>
      <c r="J10" s="184" t="str">
        <f ca="1">IF(ISERROR($V10),"",OFFSET('Smelter Look-up'!$I$4,$V10-4,0))</f>
        <v>Toshkent</v>
      </c>
      <c r="K10" s="224"/>
      <c r="L10" s="224"/>
      <c r="M10" s="224"/>
      <c r="N10" s="224"/>
      <c r="O10" s="224"/>
      <c r="P10" s="185"/>
      <c r="Q10" s="225"/>
      <c r="R10" s="182" t="str">
        <f ca="1">IF(ISERROR($V10),"",OFFSET('Smelter Look-up'!$C$4,$V10-4,0)&amp;"")</f>
        <v>Almalyk Mining and Metallurgical Complex (AMMC)</v>
      </c>
      <c r="S10" s="181" t="str">
        <f t="shared" ca="1" si="2"/>
        <v>UZ</v>
      </c>
      <c r="T10" s="181" t="str">
        <f ca="1">IF(B10="","",IF(ISERROR(MATCH($J10,SorP!$B$1:$B$6226,0)),"",INDIRECT("'SorP'!$A$"&amp;MATCH($S10&amp;$J10,SorP!C:C,0))))</f>
        <v>UZ-TO</v>
      </c>
      <c r="U10" s="201"/>
      <c r="V10" s="226">
        <f>IF(C10="",NA(),IF(OR(C10="Smelter not listed",C10="Smelter not yet identified"),MATCH($B10&amp;$D10,'Smelter Look-up'!$J:$J,0),MATCH($B10&amp;$C10,'Smelter Look-up'!$J:$J,0)))</f>
        <v>20</v>
      </c>
      <c r="X10" s="227">
        <f t="shared" si="3"/>
        <v>0</v>
      </c>
      <c r="AB10" s="228" t="str">
        <f t="shared" si="4"/>
        <v>GoldAlmalyk Mining and Metallurgical Complex (AMMC)</v>
      </c>
    </row>
    <row r="11" spans="1:34" s="227" customFormat="1" ht="43.9" customHeight="1">
      <c r="A11" s="262" t="s">
        <v>636</v>
      </c>
      <c r="B11" s="182" t="s">
        <v>1098</v>
      </c>
      <c r="C11" s="186" t="s">
        <v>12375</v>
      </c>
      <c r="D11" s="230" t="s">
        <v>12375</v>
      </c>
      <c r="E11" s="182" t="s">
        <v>1065</v>
      </c>
      <c r="F11" s="182" t="s">
        <v>636</v>
      </c>
      <c r="G11" s="182" t="str">
        <f ca="1">IF(C11=$X$4,IF(ISERROR($V11),"Enter smelter details","RMI"),IF(ISERROR($V11),"",OFFSET('Smelter Look-up'!$F$4,$V11-4,0)))</f>
        <v>RMI</v>
      </c>
      <c r="H11" s="183">
        <f ca="1">IF(ISERROR($V11),"",OFFSET('Smelter Look-up'!$G$4,$V11-4,0))</f>
        <v>0</v>
      </c>
      <c r="I11" s="184" t="str">
        <f ca="1">IF(ISERROR($V11),"",OFFSET('Smelter Look-up'!$H$4,$V11-4,0))</f>
        <v>Nova Lima</v>
      </c>
      <c r="J11" s="184" t="str">
        <f ca="1">IF(ISERROR($V11),"",OFFSET('Smelter Look-up'!$I$4,$V11-4,0))</f>
        <v>Minas Gerais</v>
      </c>
      <c r="K11" s="224"/>
      <c r="L11" s="224"/>
      <c r="M11" s="224"/>
      <c r="N11" s="224"/>
      <c r="O11" s="224"/>
      <c r="P11" s="185"/>
      <c r="Q11" s="225"/>
      <c r="R11" s="182" t="str">
        <f ca="1">IF(ISERROR($V11),"",OFFSET('Smelter Look-up'!$C$4,$V11-4,0)&amp;"")</f>
        <v>AngloGold Ashanti Corrego do Sitio Mineracao</v>
      </c>
      <c r="S11" s="181" t="str">
        <f t="shared" ca="1" si="2"/>
        <v>BR</v>
      </c>
      <c r="T11" s="181" t="str">
        <f ca="1">IF(B11="","",IF(ISERROR(MATCH($J11,SorP!$B$1:$B$6226,0)),"",INDIRECT("'SorP'!$A$"&amp;MATCH($S11&amp;$J11,SorP!C:C,0))))</f>
        <v>BR-MG</v>
      </c>
      <c r="U11" s="201"/>
      <c r="V11" s="226">
        <f>IF(C11="",NA(),IF(OR(C11="Smelter not listed",C11="Smelter not yet identified"),MATCH($B11&amp;$D11,'Smelter Look-up'!$J:$J,0),MATCH($B11&amp;$C11,'Smelter Look-up'!$J:$J,0)))</f>
        <v>23</v>
      </c>
      <c r="X11" s="227">
        <f t="shared" si="3"/>
        <v>0</v>
      </c>
      <c r="AB11" s="228" t="str">
        <f t="shared" si="4"/>
        <v>GoldAngloGold Ashanti Corrego do Sitio Mineracao</v>
      </c>
    </row>
    <row r="12" spans="1:34" s="227" customFormat="1" ht="43.9" customHeight="1">
      <c r="A12" s="262" t="s">
        <v>637</v>
      </c>
      <c r="B12" s="182" t="s">
        <v>1098</v>
      </c>
      <c r="C12" s="186" t="s">
        <v>2236</v>
      </c>
      <c r="D12" s="230" t="s">
        <v>2236</v>
      </c>
      <c r="E12" s="182" t="s">
        <v>1067</v>
      </c>
      <c r="F12" s="182" t="s">
        <v>637</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2"/>
        <v>CH</v>
      </c>
      <c r="T12" s="181" t="str">
        <f ca="1">IF(B12="","",IF(ISERROR(MATCH($J12,SorP!$B$1:$B$6226,0)),"",INDIRECT("'SorP'!$A$"&amp;MATCH($S12&amp;$J12,SorP!C:C,0))))</f>
        <v>CH-TI</v>
      </c>
      <c r="U12" s="201"/>
      <c r="V12" s="226">
        <f>IF(C12="",NA(),IF(OR(C12="Smelter not listed",C12="Smelter not yet identified"),MATCH($B12&amp;$D12,'Smelter Look-up'!$J:$J,0),MATCH($B12&amp;$C12,'Smelter Look-up'!$J:$J,0)))</f>
        <v>28</v>
      </c>
      <c r="X12" s="227">
        <f t="shared" si="3"/>
        <v>0</v>
      </c>
      <c r="AB12" s="228" t="str">
        <f t="shared" si="4"/>
        <v>GoldArgor-Heraeus S.A.</v>
      </c>
    </row>
    <row r="13" spans="1:34" s="227" customFormat="1" ht="43.9" customHeight="1">
      <c r="A13" s="262" t="s">
        <v>638</v>
      </c>
      <c r="B13" s="182" t="s">
        <v>1098</v>
      </c>
      <c r="C13" s="186" t="s">
        <v>15670</v>
      </c>
      <c r="D13" s="230" t="s">
        <v>15670</v>
      </c>
      <c r="E13" s="182" t="s">
        <v>1077</v>
      </c>
      <c r="F13" s="182" t="s">
        <v>638</v>
      </c>
      <c r="G13" s="182" t="str">
        <f ca="1">IF(C13=$X$4,IF(ISERROR($V13),"Enter smelter details","RMI"),IF(ISERROR($V13),"",OFFSET('Smelter Look-up'!$F$4,$V13-4,0)))</f>
        <v>RMI</v>
      </c>
      <c r="H13" s="183">
        <f ca="1">IF(ISERROR($V13),"",OFFSET('Smelter Look-up'!$G$4,$V13-4,0))</f>
        <v>0</v>
      </c>
      <c r="I13" s="184" t="str">
        <f ca="1">IF(ISERROR($V13),"",OFFSET('Smelter Look-up'!$H$4,$V13-4,0))</f>
        <v>Bando</v>
      </c>
      <c r="J13" s="184" t="str">
        <f ca="1">IF(ISERROR($V13),"",OFFSET('Smelter Look-up'!$I$4,$V13-4,0))</f>
        <v>Ibaraki</v>
      </c>
      <c r="K13" s="224"/>
      <c r="L13" s="224"/>
      <c r="M13" s="224"/>
      <c r="N13" s="224"/>
      <c r="O13" s="224"/>
      <c r="P13" s="185"/>
      <c r="Q13" s="225"/>
      <c r="R13" s="182" t="str">
        <f ca="1">IF(ISERROR($V13),"",OFFSET('Smelter Look-up'!$C$4,$V13-4,0)&amp;"")</f>
        <v>ASAHI METALFINE, Inc.</v>
      </c>
      <c r="S13" s="181" t="str">
        <f t="shared" ca="1" si="2"/>
        <v>JP</v>
      </c>
      <c r="T13" s="181" t="str">
        <f ca="1">IF(B13="","",IF(ISERROR(MATCH($J13,SorP!$B$1:$B$6226,0)),"",INDIRECT("'SorP'!$A$"&amp;MATCH($S13&amp;$J13,SorP!C:C,0))))</f>
        <v>JP-08</v>
      </c>
      <c r="U13" s="201"/>
      <c r="V13" s="226">
        <f>IF(C13="",NA(),IF(OR(C13="Smelter not listed",C13="Smelter not yet identified"),MATCH($B13&amp;$D13,'Smelter Look-up'!$J:$J,0),MATCH($B13&amp;$C13,'Smelter Look-up'!$J:$J,0)))</f>
        <v>29</v>
      </c>
      <c r="X13" s="227">
        <f t="shared" si="3"/>
        <v>0</v>
      </c>
      <c r="AB13" s="228" t="str">
        <f t="shared" si="4"/>
        <v>GoldASAHI METALFINE, Inc.</v>
      </c>
    </row>
    <row r="14" spans="1:34" s="227" customFormat="1" ht="43.9" customHeight="1">
      <c r="A14" s="262" t="s">
        <v>639</v>
      </c>
      <c r="B14" s="182" t="s">
        <v>1098</v>
      </c>
      <c r="C14" s="186" t="s">
        <v>2096</v>
      </c>
      <c r="D14" s="230" t="s">
        <v>2096</v>
      </c>
      <c r="E14" s="182" t="s">
        <v>1077</v>
      </c>
      <c r="F14" s="182" t="s">
        <v>639</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IF(C14="",NA(),IF(OR(C14="Smelter not listed",C14="Smelter not yet identified"),MATCH($B14&amp;$D14,'Smelter Look-up'!$J:$J,0),MATCH($B14&amp;$C14,'Smelter Look-up'!$J:$J,0)))</f>
        <v>33</v>
      </c>
      <c r="X14" s="227">
        <f t="shared" si="3"/>
        <v>0</v>
      </c>
      <c r="AB14" s="228" t="str">
        <f t="shared" si="4"/>
        <v>GoldAsaka Riken Co., Ltd.</v>
      </c>
    </row>
    <row r="15" spans="1:34" s="227" customFormat="1" ht="43.9" customHeight="1">
      <c r="A15" s="262" t="s">
        <v>641</v>
      </c>
      <c r="B15" s="182" t="s">
        <v>1098</v>
      </c>
      <c r="C15" s="186" t="s">
        <v>1191</v>
      </c>
      <c r="D15" s="230" t="s">
        <v>1191</v>
      </c>
      <c r="E15" s="182" t="s">
        <v>1070</v>
      </c>
      <c r="F15" s="182" t="s">
        <v>641</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IF(C15="",NA(),IF(OR(C15="Smelter not listed",C15="Smelter not yet identified"),MATCH($B15&amp;$D15,'Smelter Look-up'!$J:$J,0),MATCH($B15&amp;$C15,'Smelter Look-up'!$J:$J,0)))</f>
        <v>39</v>
      </c>
      <c r="X15" s="227">
        <f t="shared" si="3"/>
        <v>0</v>
      </c>
      <c r="AB15" s="228" t="str">
        <f t="shared" si="4"/>
        <v>GoldAurubis AG</v>
      </c>
    </row>
    <row r="16" spans="1:34" s="227" customFormat="1" ht="43.9" customHeight="1">
      <c r="A16" s="262" t="s">
        <v>642</v>
      </c>
      <c r="B16" s="182" t="s">
        <v>1098</v>
      </c>
      <c r="C16" s="186" t="s">
        <v>875</v>
      </c>
      <c r="D16" s="230" t="s">
        <v>875</v>
      </c>
      <c r="E16" s="182" t="s">
        <v>852</v>
      </c>
      <c r="F16" s="182" t="s">
        <v>642</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43</v>
      </c>
      <c r="X16" s="227">
        <f t="shared" si="3"/>
        <v>0</v>
      </c>
      <c r="AB16" s="228" t="str">
        <f t="shared" si="4"/>
        <v>GoldBangko Sentral ng Pilipinas (Central Bank of the Philippines)</v>
      </c>
    </row>
    <row r="17" spans="1:28" s="227" customFormat="1" ht="43.9" customHeight="1">
      <c r="A17" s="262" t="s">
        <v>643</v>
      </c>
      <c r="B17" s="182" t="s">
        <v>1098</v>
      </c>
      <c r="C17" s="186" t="s">
        <v>15597</v>
      </c>
      <c r="D17" s="230" t="s">
        <v>15597</v>
      </c>
      <c r="E17" s="182" t="s">
        <v>858</v>
      </c>
      <c r="F17" s="182" t="s">
        <v>643</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IF(C17="",NA(),IF(OR(C17="Smelter not listed",C17="Smelter not yet identified"),MATCH($B17&amp;$D17,'Smelter Look-up'!$J:$J,0),MATCH($B17&amp;$C17,'Smelter Look-up'!$J:$J,0)))</f>
        <v>44</v>
      </c>
      <c r="X17" s="227">
        <f t="shared" si="3"/>
        <v>0</v>
      </c>
      <c r="AB17" s="228" t="str">
        <f t="shared" si="4"/>
        <v>GoldBoliden Ronnskar</v>
      </c>
    </row>
    <row r="18" spans="1:28" s="227" customFormat="1" ht="43.9" customHeight="1">
      <c r="A18" s="181" t="s">
        <v>645</v>
      </c>
      <c r="B18" s="182" t="s">
        <v>1098</v>
      </c>
      <c r="C18" s="186" t="s">
        <v>644</v>
      </c>
      <c r="D18" s="230" t="s">
        <v>644</v>
      </c>
      <c r="E18" s="182" t="s">
        <v>1070</v>
      </c>
      <c r="F18" s="182" t="s">
        <v>645</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45</v>
      </c>
      <c r="X18" s="227">
        <f t="shared" si="3"/>
        <v>0</v>
      </c>
      <c r="AB18" s="228" t="str">
        <f t="shared" si="4"/>
        <v>GoldC. Hafner GmbH + Co. KG</v>
      </c>
    </row>
    <row r="19" spans="1:28" s="227" customFormat="1" ht="43.9" customHeight="1">
      <c r="A19" s="181" t="s">
        <v>647</v>
      </c>
      <c r="B19" s="182" t="s">
        <v>1098</v>
      </c>
      <c r="C19" s="186" t="s">
        <v>2192</v>
      </c>
      <c r="D19" s="230" t="s">
        <v>2192</v>
      </c>
      <c r="E19" s="182" t="s">
        <v>1066</v>
      </c>
      <c r="F19" s="182" t="s">
        <v>647</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IF(C19="",NA(),IF(OR(C19="Smelter not listed",C19="Smelter not yet identified"),MATCH($B19&amp;$D19,'Smelter Look-up'!$J:$J,0),MATCH($B19&amp;$C19,'Smelter Look-up'!$J:$J,0)))</f>
        <v>48</v>
      </c>
      <c r="X19" s="227">
        <f t="shared" si="3"/>
        <v>0</v>
      </c>
      <c r="AB19" s="228" t="str">
        <f t="shared" si="4"/>
        <v>GoldCCR Refinery - Glencore Canada Corporation</v>
      </c>
    </row>
    <row r="20" spans="1:28" s="227" customFormat="1" ht="43.9" customHeight="1">
      <c r="A20" s="181" t="s">
        <v>649</v>
      </c>
      <c r="B20" s="182" t="s">
        <v>1098</v>
      </c>
      <c r="C20" s="186" t="s">
        <v>50</v>
      </c>
      <c r="D20" s="230" t="s">
        <v>50</v>
      </c>
      <c r="E20" s="182" t="s">
        <v>1076</v>
      </c>
      <c r="F20" s="182" t="s">
        <v>649</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IF(C20="",NA(),IF(OR(C20="Smelter not listed",C20="Smelter not yet identified"),MATCH($B20&amp;$D20,'Smelter Look-up'!$J:$J,0),MATCH($B20&amp;$C20,'Smelter Look-up'!$J:$J,0)))</f>
        <v>56</v>
      </c>
      <c r="X20" s="227">
        <f t="shared" si="3"/>
        <v>0</v>
      </c>
      <c r="AB20" s="228" t="str">
        <f t="shared" si="4"/>
        <v>GoldChimet S.p.A.</v>
      </c>
    </row>
    <row r="21" spans="1:28" s="227" customFormat="1" ht="43.9" customHeight="1">
      <c r="A21" s="181" t="s">
        <v>650</v>
      </c>
      <c r="B21" s="182" t="s">
        <v>1098</v>
      </c>
      <c r="C21" s="186" t="s">
        <v>524</v>
      </c>
      <c r="D21" s="230" t="s">
        <v>524</v>
      </c>
      <c r="E21" s="182" t="s">
        <v>1077</v>
      </c>
      <c r="F21" s="182" t="s">
        <v>650</v>
      </c>
      <c r="G21" s="182" t="str">
        <f ca="1">IF(C21=$X$4,IF(ISERROR($V21),"Enter smelter details","RMI"),IF(ISERROR($V21),"",OFFSET('Smelter Look-up'!$F$4,$V21-4,0)))</f>
        <v>RMI</v>
      </c>
      <c r="H21" s="183">
        <f ca="1">IF(ISERROR($V21),"",OFFSET('Smelter Look-up'!$G$4,$V21-4,0))</f>
        <v>0</v>
      </c>
      <c r="I21" s="184" t="str">
        <f ca="1">IF(ISERROR($V21),"",OFFSET('Smelter Look-up'!$H$4,$V21-4,0))</f>
        <v>Chiyoda</v>
      </c>
      <c r="J21" s="184" t="str">
        <f ca="1">IF(ISERROR($V21),"",OFFSET('Smelter Look-up'!$I$4,$V21-4,0))</f>
        <v>Tokyo</v>
      </c>
      <c r="K21" s="224"/>
      <c r="L21" s="224"/>
      <c r="M21" s="224"/>
      <c r="N21" s="224"/>
      <c r="O21" s="224"/>
      <c r="P21" s="185"/>
      <c r="Q21" s="225"/>
      <c r="R21" s="182" t="str">
        <f ca="1">IF(ISERROR($V21),"",OFFSET('Smelter Look-up'!$C$4,$V21-4,0)&amp;"")</f>
        <v>Chugai Mining</v>
      </c>
      <c r="S21" s="181" t="str">
        <f t="shared" ca="1" si="2"/>
        <v>JP</v>
      </c>
      <c r="T21" s="181" t="str">
        <f ca="1">IF(B21="","",IF(ISERROR(MATCH($J21,SorP!$B$1:$B$6226,0)),"",INDIRECT("'SorP'!$A$"&amp;MATCH($S21&amp;$J21,SorP!C:C,0))))</f>
        <v>JP-13</v>
      </c>
      <c r="U21" s="201"/>
      <c r="V21" s="226">
        <f>IF(C21="",NA(),IF(OR(C21="Smelter not listed",C21="Smelter not yet identified"),MATCH($B21&amp;$D21,'Smelter Look-up'!$J:$J,0),MATCH($B21&amp;$C21,'Smelter Look-up'!$J:$J,0)))</f>
        <v>59</v>
      </c>
      <c r="X21" s="227">
        <f t="shared" si="3"/>
        <v>0</v>
      </c>
      <c r="AB21" s="228" t="str">
        <f t="shared" si="4"/>
        <v>GoldChugai Mining</v>
      </c>
    </row>
    <row r="22" spans="1:28" s="227" customFormat="1" ht="43.9" customHeight="1">
      <c r="A22" s="181" t="s">
        <v>653</v>
      </c>
      <c r="B22" s="182" t="s">
        <v>1098</v>
      </c>
      <c r="C22" s="186" t="s">
        <v>2208</v>
      </c>
      <c r="D22" s="230" t="s">
        <v>2208</v>
      </c>
      <c r="E22" s="182" t="s">
        <v>1080</v>
      </c>
      <c r="F22" s="182" t="s">
        <v>653</v>
      </c>
      <c r="G22" s="182" t="str">
        <f ca="1">IF(C22=$X$4,IF(ISERROR($V22),"Enter smelter details","RMI"),IF(ISERROR($V22),"",OFFSET('Smelter Look-up'!$F$4,$V22-4,0)))</f>
        <v>RMI</v>
      </c>
      <c r="H22" s="183">
        <f ca="1">IF(ISERROR($V22),"",OFFSET('Smelter Look-up'!$G$4,$V22-4,0))</f>
        <v>0</v>
      </c>
      <c r="I22" s="184" t="str">
        <f ca="1">IF(ISERROR($V22),"",OFFSET('Smelter Look-up'!$H$4,$V22-4,0))</f>
        <v>Gimpo</v>
      </c>
      <c r="J22" s="184" t="str">
        <f ca="1">IF(ISERROR($V22),"",OFFSET('Smelter Look-up'!$I$4,$V22-4,0))</f>
        <v>Gyeonggi-do</v>
      </c>
      <c r="K22" s="224"/>
      <c r="L22" s="224"/>
      <c r="M22" s="224"/>
      <c r="N22" s="224"/>
      <c r="O22" s="224"/>
      <c r="P22" s="185"/>
      <c r="Q22" s="225"/>
      <c r="R22" s="182" t="str">
        <f ca="1">IF(ISERROR($V22),"",OFFSET('Smelter Look-up'!$C$4,$V22-4,0)&amp;"")</f>
        <v>DSC (Do Sung Corporation)</v>
      </c>
      <c r="S22" s="181" t="str">
        <f t="shared" ca="1" si="2"/>
        <v>KR</v>
      </c>
      <c r="T22" s="181" t="str">
        <f ca="1">IF(B22="","",IF(ISERROR(MATCH($J22,SorP!$B$1:$B$6226,0)),"",INDIRECT("'SorP'!$A$"&amp;MATCH($S22&amp;$J22,SorP!C:C,0))))</f>
        <v>KR-41</v>
      </c>
      <c r="U22" s="201"/>
      <c r="V22" s="226">
        <f>IF(C22="",NA(),IF(OR(C22="Smelter not listed",C22="Smelter not yet identified"),MATCH($B22&amp;$D22,'Smelter Look-up'!$J:$J,0),MATCH($B22&amp;$C22,'Smelter Look-up'!$J:$J,0)))</f>
        <v>72</v>
      </c>
      <c r="X22" s="227">
        <f t="shared" si="3"/>
        <v>0</v>
      </c>
      <c r="AB22" s="228" t="str">
        <f t="shared" si="4"/>
        <v>GoldDSC (Do Sung Corporation)</v>
      </c>
    </row>
    <row r="23" spans="1:28" s="227" customFormat="1" ht="43.9" customHeight="1">
      <c r="A23" s="181" t="s">
        <v>654</v>
      </c>
      <c r="B23" s="182" t="s">
        <v>1098</v>
      </c>
      <c r="C23" s="186" t="s">
        <v>877</v>
      </c>
      <c r="D23" s="230" t="s">
        <v>877</v>
      </c>
      <c r="E23" s="182" t="s">
        <v>1077</v>
      </c>
      <c r="F23" s="182" t="s">
        <v>654</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2"/>
        <v>JP</v>
      </c>
      <c r="T23" s="181" t="str">
        <f ca="1">IF(B23="","",IF(ISERROR(MATCH($J23,SorP!$B$1:$B$6226,0)),"",INDIRECT("'SorP'!$A$"&amp;MATCH($S23&amp;$J23,SorP!C:C,0))))</f>
        <v>JP-05</v>
      </c>
      <c r="U23" s="201"/>
      <c r="V23" s="226">
        <f>IF(C23="",NA(),IF(OR(C23="Smelter not listed",C23="Smelter not yet identified"),MATCH($B23&amp;$D23,'Smelter Look-up'!$J:$J,0),MATCH($B23&amp;$C23,'Smelter Look-up'!$J:$J,0)))</f>
        <v>68</v>
      </c>
      <c r="X23" s="227">
        <f t="shared" si="3"/>
        <v>0</v>
      </c>
      <c r="AB23" s="228" t="str">
        <f t="shared" si="4"/>
        <v>GoldDowa</v>
      </c>
    </row>
    <row r="24" spans="1:28" s="227" customFormat="1" ht="43.9" customHeight="1">
      <c r="A24" s="181" t="s">
        <v>384</v>
      </c>
      <c r="B24" s="182" t="s">
        <v>1098</v>
      </c>
      <c r="C24" s="186" t="s">
        <v>13747</v>
      </c>
      <c r="D24" s="230" t="s">
        <v>13747</v>
      </c>
      <c r="E24" s="182" t="s">
        <v>1077</v>
      </c>
      <c r="F24" s="182" t="s">
        <v>384</v>
      </c>
      <c r="G24" s="182" t="str">
        <f ca="1">IF(C24=$X$4,IF(ISERROR($V24),"Enter smelter details","RMI"),IF(ISERROR($V24),"",OFFSET('Smelter Look-up'!$F$4,$V24-4,0)))</f>
        <v>RMI</v>
      </c>
      <c r="H24" s="183">
        <f ca="1">IF(ISERROR($V24),"",OFFSET('Smelter Look-up'!$G$4,$V24-4,0))</f>
        <v>0</v>
      </c>
      <c r="I24" s="184" t="str">
        <f ca="1">IF(ISERROR($V24),"",OFFSET('Smelter Look-up'!$H$4,$V24-4,0))</f>
        <v>Honjo</v>
      </c>
      <c r="J24" s="184" t="str">
        <f ca="1">IF(ISERROR($V24),"",OFFSET('Smelter Look-up'!$I$4,$V24-4,0))</f>
        <v>Saitama</v>
      </c>
      <c r="K24" s="224"/>
      <c r="L24" s="224"/>
      <c r="M24" s="224"/>
      <c r="N24" s="224"/>
      <c r="O24" s="224"/>
      <c r="P24" s="185"/>
      <c r="Q24" s="225"/>
      <c r="R24" s="182" t="str">
        <f ca="1">IF(ISERROR($V24),"",OFFSET('Smelter Look-up'!$C$4,$V24-4,0)&amp;"")</f>
        <v>Eco-System Recycling Co., Ltd. East Plant</v>
      </c>
      <c r="S24" s="181" t="str">
        <f t="shared" ca="1" si="2"/>
        <v>JP</v>
      </c>
      <c r="T24" s="181" t="str">
        <f ca="1">IF(B24="","",IF(ISERROR(MATCH($J24,SorP!$B$1:$B$6226,0)),"",INDIRECT("'SorP'!$A$"&amp;MATCH($S24&amp;$J24,SorP!C:C,0))))</f>
        <v>JP-11</v>
      </c>
      <c r="U24" s="201"/>
      <c r="V24" s="226">
        <f>IF(C24="",NA(),IF(OR(C24="Smelter not listed",C24="Smelter not yet identified"),MATCH($B24&amp;$D24,'Smelter Look-up'!$J:$J,0),MATCH($B24&amp;$C24,'Smelter Look-up'!$J:$J,0)))</f>
        <v>73</v>
      </c>
      <c r="X24" s="227">
        <f t="shared" si="3"/>
        <v>0</v>
      </c>
      <c r="AB24" s="228" t="str">
        <f t="shared" si="4"/>
        <v>GoldEco-System Recycling Co., Ltd. East Plant</v>
      </c>
    </row>
    <row r="25" spans="1:28" s="227" customFormat="1" ht="43.9" customHeight="1">
      <c r="A25" s="181" t="s">
        <v>2450</v>
      </c>
      <c r="B25" s="182" t="s">
        <v>1098</v>
      </c>
      <c r="C25" s="186" t="s">
        <v>13752</v>
      </c>
      <c r="D25" s="230" t="s">
        <v>13752</v>
      </c>
      <c r="E25" s="182" t="s">
        <v>1080</v>
      </c>
      <c r="F25" s="182" t="s">
        <v>2450</v>
      </c>
      <c r="G25" s="182" t="str">
        <f ca="1">IF(C25=$X$4,IF(ISERROR($V25),"Enter smelter details","RMI"),IF(ISERROR($V25),"",OFFSET('Smelter Look-up'!$F$4,$V25-4,0)))</f>
        <v>RMI</v>
      </c>
      <c r="H25" s="183">
        <f ca="1">IF(ISERROR($V25),"",OFFSET('Smelter Look-up'!$G$4,$V25-4,0))</f>
        <v>0</v>
      </c>
      <c r="I25" s="184" t="str">
        <f ca="1">IF(ISERROR($V25),"",OFFSET('Smelter Look-up'!$H$4,$V25-4,0))</f>
        <v>Seo-gu</v>
      </c>
      <c r="J25" s="184" t="str">
        <f ca="1">IF(ISERROR($V25),"",OFFSET('Smelter Look-up'!$I$4,$V25-4,0))</f>
        <v>Incheon-gwangyeoksi</v>
      </c>
      <c r="K25" s="224"/>
      <c r="L25" s="224"/>
      <c r="M25" s="224"/>
      <c r="N25" s="224"/>
      <c r="O25" s="224"/>
      <c r="P25" s="185"/>
      <c r="Q25" s="225"/>
      <c r="R25" s="182" t="str">
        <f ca="1">IF(ISERROR($V25),"",OFFSET('Smelter Look-up'!$C$4,$V25-4,0)&amp;"")</f>
        <v>LT Metal Ltd.</v>
      </c>
      <c r="S25" s="181" t="str">
        <f t="shared" ca="1" si="2"/>
        <v>KR</v>
      </c>
      <c r="T25" s="181" t="str">
        <f ca="1">IF(B25="","",IF(ISERROR(MATCH($J25,SorP!$B$1:$B$6226,0)),"",INDIRECT("'SorP'!$A$"&amp;MATCH($S25&amp;$J25,SorP!C:C,0))))</f>
        <v>KR-28</v>
      </c>
      <c r="U25" s="201"/>
      <c r="V25" s="226">
        <f>IF(C25="",NA(),IF(OR(C25="Smelter not listed",C25="Smelter not yet identified"),MATCH($B25&amp;$D25,'Smelter Look-up'!$J:$J,0),MATCH($B25&amp;$C25,'Smelter Look-up'!$J:$J,0)))</f>
        <v>164</v>
      </c>
      <c r="X25" s="227">
        <f t="shared" si="3"/>
        <v>0</v>
      </c>
      <c r="AB25" s="228" t="str">
        <f t="shared" si="4"/>
        <v>GoldLT Metal Ltd.</v>
      </c>
    </row>
    <row r="26" spans="1:28" s="227" customFormat="1" ht="43.9" customHeight="1">
      <c r="A26" s="181" t="s">
        <v>659</v>
      </c>
      <c r="B26" s="182" t="s">
        <v>1098</v>
      </c>
      <c r="C26" s="186" t="s">
        <v>1008</v>
      </c>
      <c r="D26" s="230" t="s">
        <v>1008</v>
      </c>
      <c r="E26" s="182" t="s">
        <v>1070</v>
      </c>
      <c r="F26" s="182" t="s">
        <v>659</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4"/>
      <c r="L26" s="224"/>
      <c r="M26" s="224"/>
      <c r="N26" s="224"/>
      <c r="O26" s="224"/>
      <c r="P26" s="185"/>
      <c r="Q26" s="225"/>
      <c r="R26" s="182" t="str">
        <f ca="1">IF(ISERROR($V26),"",OFFSET('Smelter Look-up'!$C$4,$V26-4,0)&amp;"")</f>
        <v>Heimerle + Meule GmbH</v>
      </c>
      <c r="S26" s="181" t="str">
        <f t="shared" ca="1" si="2"/>
        <v>DE</v>
      </c>
      <c r="T26" s="181" t="str">
        <f ca="1">IF(B26="","",IF(ISERROR(MATCH($J26,SorP!$B$1:$B$6226,0)),"",INDIRECT("'SorP'!$A$"&amp;MATCH($S26&amp;$J26,SorP!C:C,0))))</f>
        <v>DE-BW</v>
      </c>
      <c r="U26" s="201"/>
      <c r="V26" s="226">
        <f>IF(C26="",NA(),IF(OR(C26="Smelter not listed",C26="Smelter not yet identified"),MATCH($B26&amp;$D26,'Smelter Look-up'!$J:$J,0),MATCH($B26&amp;$C26,'Smelter Look-up'!$J:$J,0)))</f>
        <v>104</v>
      </c>
      <c r="X26" s="227">
        <f t="shared" si="3"/>
        <v>0</v>
      </c>
      <c r="AB26" s="228" t="str">
        <f t="shared" si="4"/>
        <v>GoldHeimerle + Meule GmbH</v>
      </c>
    </row>
    <row r="27" spans="1:28" s="227" customFormat="1" ht="43.9" customHeight="1">
      <c r="A27" s="181" t="s">
        <v>660</v>
      </c>
      <c r="B27" s="182" t="s">
        <v>1098</v>
      </c>
      <c r="C27" s="186" t="s">
        <v>2452</v>
      </c>
      <c r="D27" s="230" t="s">
        <v>2452</v>
      </c>
      <c r="E27" s="182" t="s">
        <v>1069</v>
      </c>
      <c r="F27" s="182" t="s">
        <v>660</v>
      </c>
      <c r="G27" s="182" t="str">
        <f ca="1">IF(C27=$X$4,IF(ISERROR($V27),"Enter smelter details","RMI"),IF(ISERROR($V27),"",OFFSET('Smelter Look-up'!$F$4,$V27-4,0)))</f>
        <v>RMI</v>
      </c>
      <c r="H27" s="183">
        <f ca="1">IF(ISERROR($V27),"",OFFSET('Smelter Look-up'!$G$4,$V27-4,0))</f>
        <v>0</v>
      </c>
      <c r="I27" s="184" t="str">
        <f ca="1">IF(ISERROR($V27),"",OFFSET('Smelter Look-up'!$H$4,$V27-4,0))</f>
        <v>Fanling</v>
      </c>
      <c r="J27" s="184" t="str">
        <f ca="1">IF(ISERROR($V27),"",OFFSET('Smelter Look-up'!$I$4,$V27-4,0))</f>
        <v>Hong Kong SAR</v>
      </c>
      <c r="K27" s="224"/>
      <c r="L27" s="224"/>
      <c r="M27" s="224"/>
      <c r="N27" s="224"/>
      <c r="O27" s="224"/>
      <c r="P27" s="185"/>
      <c r="Q27" s="225"/>
      <c r="R27" s="182" t="str">
        <f ca="1">IF(ISERROR($V27),"",OFFSET('Smelter Look-up'!$C$4,$V27-4,0)&amp;"")</f>
        <v>Heraeus Metals Hong Kong Ltd.</v>
      </c>
      <c r="S27" s="181" t="str">
        <f t="shared" ca="1" si="2"/>
        <v>CN</v>
      </c>
      <c r="T27" s="181" t="str">
        <f ca="1">IF(B27="","",IF(ISERROR(MATCH($J27,SorP!$B$1:$B$6226,0)),"",INDIRECT("'SorP'!$A$"&amp;MATCH($S27&amp;$J27,SorP!C:C,0))))</f>
        <v>CN-HK</v>
      </c>
      <c r="U27" s="201"/>
      <c r="V27" s="226">
        <f>IF(C27="",NA(),IF(OR(C27="Smelter not listed",C27="Smelter not yet identified"),MATCH($B27&amp;$D27,'Smelter Look-up'!$J:$J,0),MATCH($B27&amp;$C27,'Smelter Look-up'!$J:$J,0)))</f>
        <v>110</v>
      </c>
      <c r="X27" s="227">
        <f t="shared" si="3"/>
        <v>0</v>
      </c>
      <c r="AB27" s="228" t="str">
        <f t="shared" si="4"/>
        <v>GoldHeraeus Metals Hong Kong Ltd.</v>
      </c>
    </row>
    <row r="28" spans="1:28" s="227" customFormat="1" ht="43.9" customHeight="1">
      <c r="A28" s="181" t="s">
        <v>661</v>
      </c>
      <c r="B28" s="182" t="s">
        <v>1098</v>
      </c>
      <c r="C28" s="186" t="s">
        <v>14928</v>
      </c>
      <c r="D28" s="230" t="s">
        <v>14928</v>
      </c>
      <c r="E28" s="182" t="s">
        <v>1070</v>
      </c>
      <c r="F28" s="182" t="s">
        <v>661</v>
      </c>
      <c r="G28" s="182" t="str">
        <f ca="1">IF(C28=$X$4,IF(ISERROR($V28),"Enter smelter details","RMI"),IF(ISERROR($V28),"",OFFSET('Smelter Look-up'!$F$4,$V28-4,0)))</f>
        <v>RMI</v>
      </c>
      <c r="H28" s="183">
        <f ca="1">IF(ISERROR($V28),"",OFFSET('Smelter Look-up'!$G$4,$V28-4,0))</f>
        <v>0</v>
      </c>
      <c r="I28" s="184" t="str">
        <f ca="1">IF(ISERROR($V28),"",OFFSET('Smelter Look-up'!$H$4,$V28-4,0))</f>
        <v>Hanau</v>
      </c>
      <c r="J28" s="184" t="str">
        <f ca="1">IF(ISERROR($V28),"",OFFSET('Smelter Look-up'!$I$4,$V28-4,0))</f>
        <v>Hessen</v>
      </c>
      <c r="K28" s="224"/>
      <c r="L28" s="224"/>
      <c r="M28" s="224"/>
      <c r="N28" s="224"/>
      <c r="O28" s="224"/>
      <c r="P28" s="185"/>
      <c r="Q28" s="225"/>
      <c r="R28" s="182" t="str">
        <f ca="1">IF(ISERROR($V28),"",OFFSET('Smelter Look-up'!$C$4,$V28-4,0)&amp;"")</f>
        <v>Heraeus Germany GmbH Co. KG</v>
      </c>
      <c r="S28" s="181" t="str">
        <f t="shared" ca="1" si="2"/>
        <v>DE</v>
      </c>
      <c r="T28" s="181" t="str">
        <f ca="1">IF(B28="","",IF(ISERROR(MATCH($J28,SorP!$B$1:$B$6226,0)),"",INDIRECT("'SorP'!$A$"&amp;MATCH($S28&amp;$J28,SorP!C:C,0))))</f>
        <v>DE-HE</v>
      </c>
      <c r="U28" s="201"/>
      <c r="V28" s="226">
        <f>IF(C28="",NA(),IF(OR(C28="Smelter not listed",C28="Smelter not yet identified"),MATCH($B28&amp;$D28,'Smelter Look-up'!$J:$J,0),MATCH($B28&amp;$C28,'Smelter Look-up'!$J:$J,0)))</f>
        <v>108</v>
      </c>
      <c r="X28" s="227">
        <f t="shared" si="3"/>
        <v>0</v>
      </c>
      <c r="AB28" s="228" t="str">
        <f t="shared" si="4"/>
        <v>GoldHeraeus Germany GmbH Co. KG</v>
      </c>
    </row>
    <row r="29" spans="1:28" s="227" customFormat="1" ht="43.9" customHeight="1">
      <c r="A29" s="181" t="s">
        <v>664</v>
      </c>
      <c r="B29" s="182" t="s">
        <v>1098</v>
      </c>
      <c r="C29" s="186" t="s">
        <v>2250</v>
      </c>
      <c r="D29" s="230" t="s">
        <v>2250</v>
      </c>
      <c r="E29" s="182" t="s">
        <v>1069</v>
      </c>
      <c r="F29" s="182" t="s">
        <v>664</v>
      </c>
      <c r="G29" s="182" t="str">
        <f ca="1">IF(C29=$X$4,IF(ISERROR($V29),"Enter smelter details","RMI"),IF(ISERROR($V29),"",OFFSET('Smelter Look-up'!$F$4,$V29-4,0)))</f>
        <v>RMI</v>
      </c>
      <c r="H29" s="183">
        <f ca="1">IF(ISERROR($V29),"",OFFSET('Smelter Look-up'!$G$4,$V29-4,0))</f>
        <v>0</v>
      </c>
      <c r="I29" s="184" t="str">
        <f ca="1">IF(ISERROR($V29),"",OFFSET('Smelter Look-up'!$H$4,$V29-4,0))</f>
        <v>Hohhot</v>
      </c>
      <c r="J29" s="184" t="str">
        <f ca="1">IF(ISERROR($V29),"",OFFSET('Smelter Look-up'!$I$4,$V29-4,0))</f>
        <v>Nei Mongol Zizhiqu</v>
      </c>
      <c r="K29" s="224"/>
      <c r="L29" s="224"/>
      <c r="M29" s="224"/>
      <c r="N29" s="224"/>
      <c r="O29" s="224"/>
      <c r="P29" s="185"/>
      <c r="Q29" s="225"/>
      <c r="R29" s="182" t="str">
        <f ca="1">IF(ISERROR($V29),"",OFFSET('Smelter Look-up'!$C$4,$V29-4,0)&amp;"")</f>
        <v>Inner Mongolia Qiankun Gold and Silver Refinery Share Co., Ltd.</v>
      </c>
      <c r="S29" s="181" t="str">
        <f t="shared" ca="1" si="2"/>
        <v>CN</v>
      </c>
      <c r="T29" s="181" t="str">
        <f ca="1">IF(B29="","",IF(ISERROR(MATCH($J29,SorP!$B$1:$B$6226,0)),"",INDIRECT("'SorP'!$A$"&amp;MATCH($S29&amp;$J29,SorP!C:C,0))))</f>
        <v>CN-NM</v>
      </c>
      <c r="U29" s="201"/>
      <c r="V29" s="226">
        <f>IF(C29="",NA(),IF(OR(C29="Smelter not listed",C29="Smelter not yet identified"),MATCH($B29&amp;$D29,'Smelter Look-up'!$J:$J,0),MATCH($B29&amp;$C29,'Smelter Look-up'!$J:$J,0)))</f>
        <v>121</v>
      </c>
      <c r="X29" s="227">
        <f t="shared" si="3"/>
        <v>0</v>
      </c>
      <c r="AB29" s="228" t="str">
        <f t="shared" si="4"/>
        <v>GoldInner Mongolia Qiankun Gold and Silver Refinery Share Co., Ltd.</v>
      </c>
    </row>
    <row r="30" spans="1:28" s="227" customFormat="1" ht="43.9" customHeight="1">
      <c r="A30" s="181" t="s">
        <v>665</v>
      </c>
      <c r="B30" s="182" t="s">
        <v>1098</v>
      </c>
      <c r="C30" s="186" t="s">
        <v>1194</v>
      </c>
      <c r="D30" s="230" t="s">
        <v>1194</v>
      </c>
      <c r="E30" s="182" t="s">
        <v>1077</v>
      </c>
      <c r="F30" s="182" t="s">
        <v>665</v>
      </c>
      <c r="G30" s="182" t="str">
        <f ca="1">IF(C30=$X$4,IF(ISERROR($V30),"Enter smelter details","RMI"),IF(ISERROR($V30),"",OFFSET('Smelter Look-up'!$F$4,$V30-4,0)))</f>
        <v>RMI</v>
      </c>
      <c r="H30" s="183">
        <f ca="1">IF(ISERROR($V30),"",OFFSET('Smelter Look-up'!$G$4,$V30-4,0))</f>
        <v>0</v>
      </c>
      <c r="I30" s="184" t="str">
        <f ca="1">IF(ISERROR($V30),"",OFFSET('Smelter Look-up'!$H$4,$V30-4,0))</f>
        <v>Soka</v>
      </c>
      <c r="J30" s="184" t="str">
        <f ca="1">IF(ISERROR($V30),"",OFFSET('Smelter Look-up'!$I$4,$V30-4,0))</f>
        <v>Saitama</v>
      </c>
      <c r="K30" s="224"/>
      <c r="L30" s="224"/>
      <c r="M30" s="224"/>
      <c r="N30" s="224"/>
      <c r="O30" s="224"/>
      <c r="P30" s="185"/>
      <c r="Q30" s="225"/>
      <c r="R30" s="182" t="str">
        <f ca="1">IF(ISERROR($V30),"",OFFSET('Smelter Look-up'!$C$4,$V30-4,0)&amp;"")</f>
        <v>Ishifuku Metal Industry Co., Ltd.</v>
      </c>
      <c r="S30" s="181" t="str">
        <f t="shared" ca="1" si="2"/>
        <v>JP</v>
      </c>
      <c r="T30" s="181" t="str">
        <f ca="1">IF(B30="","",IF(ISERROR(MATCH($J30,SorP!$B$1:$B$6226,0)),"",INDIRECT("'SorP'!$A$"&amp;MATCH($S30&amp;$J30,SorP!C:C,0))))</f>
        <v>JP-11</v>
      </c>
      <c r="U30" s="201"/>
      <c r="V30" s="226">
        <f>IF(C30="",NA(),IF(OR(C30="Smelter not listed",C30="Smelter not yet identified"),MATCH($B30&amp;$D30,'Smelter Look-up'!$J:$J,0),MATCH($B30&amp;$C30,'Smelter Look-up'!$J:$J,0)))</f>
        <v>123</v>
      </c>
      <c r="X30" s="227">
        <f t="shared" si="3"/>
        <v>0</v>
      </c>
      <c r="AB30" s="228" t="str">
        <f t="shared" si="4"/>
        <v>GoldIshifuku Metal Industry Co., Ltd.</v>
      </c>
    </row>
    <row r="31" spans="1:28" s="227" customFormat="1" ht="43.9" customHeight="1">
      <c r="A31" s="181" t="s">
        <v>666</v>
      </c>
      <c r="B31" s="182" t="s">
        <v>1098</v>
      </c>
      <c r="C31" s="186" t="s">
        <v>1201</v>
      </c>
      <c r="D31" s="230" t="s">
        <v>1201</v>
      </c>
      <c r="E31" s="182" t="s">
        <v>860</v>
      </c>
      <c r="F31" s="182" t="s">
        <v>666</v>
      </c>
      <c r="G31" s="182" t="str">
        <f ca="1">IF(C31=$X$4,IF(ISERROR($V31),"Enter smelter details","RMI"),IF(ISERROR($V31),"",OFFSET('Smelter Look-up'!$F$4,$V31-4,0)))</f>
        <v>RMI</v>
      </c>
      <c r="H31" s="183">
        <f ca="1">IF(ISERROR($V31),"",OFFSET('Smelter Look-up'!$G$4,$V31-4,0))</f>
        <v>0</v>
      </c>
      <c r="I31" s="184" t="str">
        <f ca="1">IF(ISERROR($V31),"",OFFSET('Smelter Look-up'!$H$4,$V31-4,0))</f>
        <v>Kuyumcukent</v>
      </c>
      <c r="J31" s="184" t="str">
        <f ca="1">IF(ISERROR($V31),"",OFFSET('Smelter Look-up'!$I$4,$V31-4,0))</f>
        <v>İstanbul</v>
      </c>
      <c r="K31" s="224"/>
      <c r="L31" s="224"/>
      <c r="M31" s="224"/>
      <c r="N31" s="224"/>
      <c r="O31" s="224"/>
      <c r="P31" s="185"/>
      <c r="Q31" s="225"/>
      <c r="R31" s="182" t="str">
        <f ca="1">IF(ISERROR($V31),"",OFFSET('Smelter Look-up'!$C$4,$V31-4,0)&amp;"")</f>
        <v>Istanbul Gold Refinery</v>
      </c>
      <c r="S31" s="181" t="str">
        <f t="shared" ca="1" si="2"/>
        <v>TR</v>
      </c>
      <c r="T31" s="181" t="str">
        <f ca="1">IF(B31="","",IF(ISERROR(MATCH($J31,SorP!$B$1:$B$6226,0)),"",INDIRECT("'SorP'!$A$"&amp;MATCH($S31&amp;$J31,SorP!C:C,0))))</f>
        <v>TR-34</v>
      </c>
      <c r="U31" s="201"/>
      <c r="V31" s="226">
        <f>IF(C31="",NA(),IF(OR(C31="Smelter not listed",C31="Smelter not yet identified"),MATCH($B31&amp;$D31,'Smelter Look-up'!$J:$J,0),MATCH($B31&amp;$C31,'Smelter Look-up'!$J:$J,0)))</f>
        <v>124</v>
      </c>
      <c r="X31" s="227">
        <f t="shared" si="3"/>
        <v>0</v>
      </c>
      <c r="AB31" s="228" t="str">
        <f t="shared" si="4"/>
        <v>GoldIstanbul Gold Refinery</v>
      </c>
    </row>
    <row r="32" spans="1:28" s="227" customFormat="1" ht="43.9" customHeight="1">
      <c r="A32" s="181" t="s">
        <v>667</v>
      </c>
      <c r="B32" s="182" t="s">
        <v>1098</v>
      </c>
      <c r="C32" s="186" t="s">
        <v>879</v>
      </c>
      <c r="D32" s="230" t="s">
        <v>879</v>
      </c>
      <c r="E32" s="182" t="s">
        <v>1077</v>
      </c>
      <c r="F32" s="182" t="s">
        <v>667</v>
      </c>
      <c r="G32" s="182" t="str">
        <f ca="1">IF(C32=$X$4,IF(ISERROR($V32),"Enter smelter details","RMI"),IF(ISERROR($V32),"",OFFSET('Smelter Look-up'!$F$4,$V32-4,0)))</f>
        <v>RMI</v>
      </c>
      <c r="H32" s="183">
        <f ca="1">IF(ISERROR($V32),"",OFFSET('Smelter Look-up'!$G$4,$V32-4,0))</f>
        <v>0</v>
      </c>
      <c r="I32" s="184" t="str">
        <f ca="1">IF(ISERROR($V32),"",OFFSET('Smelter Look-up'!$H$4,$V32-4,0))</f>
        <v>Osaka</v>
      </c>
      <c r="J32" s="184" t="str">
        <f ca="1">IF(ISERROR($V32),"",OFFSET('Smelter Look-up'!$I$4,$V32-4,0))</f>
        <v>Osaka</v>
      </c>
      <c r="K32" s="224"/>
      <c r="L32" s="224"/>
      <c r="M32" s="224"/>
      <c r="N32" s="224"/>
      <c r="O32" s="224"/>
      <c r="P32" s="185"/>
      <c r="Q32" s="225"/>
      <c r="R32" s="182" t="str">
        <f ca="1">IF(ISERROR($V32),"",OFFSET('Smelter Look-up'!$C$4,$V32-4,0)&amp;"")</f>
        <v>Japan Mint</v>
      </c>
      <c r="S32" s="181" t="str">
        <f t="shared" ca="1" si="2"/>
        <v>JP</v>
      </c>
      <c r="T32" s="181" t="str">
        <f ca="1">IF(B32="","",IF(ISERROR(MATCH($J32,SorP!$B$1:$B$6226,0)),"",INDIRECT("'SorP'!$A$"&amp;MATCH($S32&amp;$J32,SorP!C:C,0))))</f>
        <v>JP-27</v>
      </c>
      <c r="U32" s="201"/>
      <c r="V32" s="226">
        <f>IF(C32="",NA(),IF(OR(C32="Smelter not listed",C32="Smelter not yet identified"),MATCH($B32&amp;$D32,'Smelter Look-up'!$J:$J,0),MATCH($B32&amp;$C32,'Smelter Look-up'!$J:$J,0)))</f>
        <v>127</v>
      </c>
      <c r="X32" s="227">
        <f t="shared" si="3"/>
        <v>0</v>
      </c>
      <c r="AB32" s="228" t="str">
        <f t="shared" si="4"/>
        <v>GoldJapan Mint</v>
      </c>
    </row>
    <row r="33" spans="1:28" s="227" customFormat="1" ht="43.9" customHeight="1">
      <c r="A33" s="181" t="s">
        <v>668</v>
      </c>
      <c r="B33" s="182" t="s">
        <v>1098</v>
      </c>
      <c r="C33" s="186" t="s">
        <v>2251</v>
      </c>
      <c r="D33" s="230" t="s">
        <v>2251</v>
      </c>
      <c r="E33" s="182" t="s">
        <v>1069</v>
      </c>
      <c r="F33" s="182" t="s">
        <v>668</v>
      </c>
      <c r="G33" s="182" t="str">
        <f ca="1">IF(C33=$X$4,IF(ISERROR($V33),"Enter smelter details","RMI"),IF(ISERROR($V33),"",OFFSET('Smelter Look-up'!$F$4,$V33-4,0)))</f>
        <v>RMI</v>
      </c>
      <c r="H33" s="183">
        <f ca="1">IF(ISERROR($V33),"",OFFSET('Smelter Look-up'!$G$4,$V33-4,0))</f>
        <v>0</v>
      </c>
      <c r="I33" s="184" t="str">
        <f ca="1">IF(ISERROR($V33),"",OFFSET('Smelter Look-up'!$H$4,$V33-4,0))</f>
        <v>Guixi City</v>
      </c>
      <c r="J33" s="184" t="str">
        <f ca="1">IF(ISERROR($V33),"",OFFSET('Smelter Look-up'!$I$4,$V33-4,0))</f>
        <v>Jiangxi Sheng</v>
      </c>
      <c r="K33" s="224"/>
      <c r="L33" s="224"/>
      <c r="M33" s="224"/>
      <c r="N33" s="224"/>
      <c r="O33" s="224"/>
      <c r="P33" s="185"/>
      <c r="Q33" s="225"/>
      <c r="R33" s="182" t="str">
        <f ca="1">IF(ISERROR($V33),"",OFFSET('Smelter Look-up'!$C$4,$V33-4,0)&amp;"")</f>
        <v>Jiangxi Copper Co., Ltd.</v>
      </c>
      <c r="S33" s="181" t="str">
        <f t="shared" ca="1" si="2"/>
        <v>CN</v>
      </c>
      <c r="T33" s="181" t="str">
        <f ca="1">IF(B33="","",IF(ISERROR(MATCH($J33,SorP!$B$1:$B$6226,0)),"",INDIRECT("'SorP'!$A$"&amp;MATCH($S33&amp;$J33,SorP!C:C,0))))</f>
        <v>CN-JX</v>
      </c>
      <c r="U33" s="201"/>
      <c r="V33" s="226">
        <f>IF(C33="",NA(),IF(OR(C33="Smelter not listed",C33="Smelter not yet identified"),MATCH($B33&amp;$D33,'Smelter Look-up'!$J:$J,0),MATCH($B33&amp;$C33,'Smelter Look-up'!$J:$J,0)))</f>
        <v>129</v>
      </c>
      <c r="X33" s="227">
        <f t="shared" si="3"/>
        <v>0</v>
      </c>
      <c r="AB33" s="228" t="str">
        <f t="shared" si="4"/>
        <v>GoldJiangxi Copper Co., Ltd.</v>
      </c>
    </row>
    <row r="34" spans="1:28" s="227" customFormat="1" ht="43.9" customHeight="1">
      <c r="A34" s="181" t="s">
        <v>669</v>
      </c>
      <c r="B34" s="182" t="s">
        <v>1098</v>
      </c>
      <c r="C34" s="186" t="s">
        <v>2153</v>
      </c>
      <c r="D34" s="230" t="s">
        <v>2153</v>
      </c>
      <c r="E34" s="182" t="s">
        <v>2384</v>
      </c>
      <c r="F34" s="182" t="s">
        <v>669</v>
      </c>
      <c r="G34" s="182" t="str">
        <f ca="1">IF(C34=$X$4,IF(ISERROR($V34),"Enter smelter details","RMI"),IF(ISERROR($V34),"",OFFSET('Smelter Look-up'!$F$4,$V34-4,0)))</f>
        <v>RMI</v>
      </c>
      <c r="H34" s="183">
        <f ca="1">IF(ISERROR($V34),"",OFFSET('Smelter Look-up'!$G$4,$V34-4,0))</f>
        <v>0</v>
      </c>
      <c r="I34" s="184" t="str">
        <f ca="1">IF(ISERROR($V34),"",OFFSET('Smelter Look-up'!$H$4,$V34-4,0))</f>
        <v>Salt Lake City</v>
      </c>
      <c r="J34" s="184" t="str">
        <f ca="1">IF(ISERROR($V34),"",OFFSET('Smelter Look-up'!$I$4,$V34-4,0))</f>
        <v>Utah</v>
      </c>
      <c r="K34" s="224"/>
      <c r="L34" s="224"/>
      <c r="M34" s="224"/>
      <c r="N34" s="224"/>
      <c r="O34" s="224"/>
      <c r="P34" s="185"/>
      <c r="Q34" s="225"/>
      <c r="R34" s="182" t="str">
        <f ca="1">IF(ISERROR($V34),"",OFFSET('Smelter Look-up'!$C$4,$V34-4,0)&amp;"")</f>
        <v>Asahi Refining USA Inc.</v>
      </c>
      <c r="S34" s="181" t="str">
        <f t="shared" ca="1" si="2"/>
        <v>US</v>
      </c>
      <c r="T34" s="181" t="str">
        <f ca="1">IF(B34="","",IF(ISERROR(MATCH($J34,SorP!$B$1:$B$6226,0)),"",INDIRECT("'SorP'!$A$"&amp;MATCH($S34&amp;$J34,SorP!C:C,0))))</f>
        <v>US-UT</v>
      </c>
      <c r="U34" s="201"/>
      <c r="V34" s="226">
        <f>IF(C34="",NA(),IF(OR(C34="Smelter not listed",C34="Smelter not yet identified"),MATCH($B34&amp;$D34,'Smelter Look-up'!$J:$J,0),MATCH($B34&amp;$C34,'Smelter Look-up'!$J:$J,0)))</f>
        <v>32</v>
      </c>
      <c r="X34" s="227">
        <f t="shared" si="3"/>
        <v>0</v>
      </c>
      <c r="AB34" s="228" t="str">
        <f t="shared" si="4"/>
        <v>GoldAsahi Refining USA Inc.</v>
      </c>
    </row>
    <row r="35" spans="1:28" s="227" customFormat="1" ht="43.9" customHeight="1">
      <c r="A35" s="181" t="s">
        <v>670</v>
      </c>
      <c r="B35" s="182" t="s">
        <v>1098</v>
      </c>
      <c r="C35" s="186" t="s">
        <v>2238</v>
      </c>
      <c r="D35" s="230" t="s">
        <v>2238</v>
      </c>
      <c r="E35" s="182" t="s">
        <v>1066</v>
      </c>
      <c r="F35" s="182" t="s">
        <v>670</v>
      </c>
      <c r="G35" s="182" t="str">
        <f ca="1">IF(C35=$X$4,IF(ISERROR($V35),"Enter smelter details","RMI"),IF(ISERROR($V35),"",OFFSET('Smelter Look-up'!$F$4,$V35-4,0)))</f>
        <v>RMI</v>
      </c>
      <c r="H35" s="183">
        <f ca="1">IF(ISERROR($V35),"",OFFSET('Smelter Look-up'!$G$4,$V35-4,0))</f>
        <v>0</v>
      </c>
      <c r="I35" s="184" t="str">
        <f ca="1">IF(ISERROR($V35),"",OFFSET('Smelter Look-up'!$H$4,$V35-4,0))</f>
        <v>Brampton</v>
      </c>
      <c r="J35" s="184" t="str">
        <f ca="1">IF(ISERROR($V35),"",OFFSET('Smelter Look-up'!$I$4,$V35-4,0))</f>
        <v>Ontario</v>
      </c>
      <c r="K35" s="224"/>
      <c r="L35" s="224"/>
      <c r="M35" s="224"/>
      <c r="N35" s="224"/>
      <c r="O35" s="224"/>
      <c r="P35" s="185"/>
      <c r="Q35" s="225"/>
      <c r="R35" s="182" t="str">
        <f ca="1">IF(ISERROR($V35),"",OFFSET('Smelter Look-up'!$C$4,$V35-4,0)&amp;"")</f>
        <v>Asahi Refining Canada Ltd.</v>
      </c>
      <c r="S35" s="181" t="str">
        <f t="shared" ca="1" si="2"/>
        <v>CA</v>
      </c>
      <c r="T35" s="181" t="str">
        <f ca="1">IF(B35="","",IF(ISERROR(MATCH($J35,SorP!$B$1:$B$6226,0)),"",INDIRECT("'SorP'!$A$"&amp;MATCH($S35&amp;$J35,SorP!C:C,0))))</f>
        <v>CA-ON</v>
      </c>
      <c r="U35" s="201"/>
      <c r="V35" s="226">
        <f>IF(C35="",NA(),IF(OR(C35="Smelter not listed",C35="Smelter not yet identified"),MATCH($B35&amp;$D35,'Smelter Look-up'!$J:$J,0),MATCH($B35&amp;$C35,'Smelter Look-up'!$J:$J,0)))</f>
        <v>31</v>
      </c>
      <c r="X35" s="227">
        <f t="shared" si="3"/>
        <v>0</v>
      </c>
      <c r="AB35" s="228" t="str">
        <f t="shared" si="4"/>
        <v>GoldAsahi Refining Canada Ltd.</v>
      </c>
    </row>
    <row r="36" spans="1:28" s="227" customFormat="1" ht="43.9" customHeight="1">
      <c r="A36" s="181" t="s">
        <v>673</v>
      </c>
      <c r="B36" s="182" t="s">
        <v>1098</v>
      </c>
      <c r="C36" s="186" t="s">
        <v>52</v>
      </c>
      <c r="D36" s="230" t="s">
        <v>52</v>
      </c>
      <c r="E36" s="182" t="s">
        <v>1077</v>
      </c>
      <c r="F36" s="182" t="s">
        <v>673</v>
      </c>
      <c r="G36" s="182" t="str">
        <f ca="1">IF(C36=$X$4,IF(ISERROR($V36),"Enter smelter details","RMI"),IF(ISERROR($V36),"",OFFSET('Smelter Look-up'!$F$4,$V36-4,0)))</f>
        <v>RMI</v>
      </c>
      <c r="H36" s="183">
        <f ca="1">IF(ISERROR($V36),"",OFFSET('Smelter Look-up'!$G$4,$V36-4,0))</f>
        <v>0</v>
      </c>
      <c r="I36" s="184" t="str">
        <f ca="1">IF(ISERROR($V36),"",OFFSET('Smelter Look-up'!$H$4,$V36-4,0))</f>
        <v>Ōita</v>
      </c>
      <c r="J36" s="184" t="str">
        <f ca="1">IF(ISERROR($V36),"",OFFSET('Smelter Look-up'!$I$4,$V36-4,0))</f>
        <v>Ôita</v>
      </c>
      <c r="K36" s="224"/>
      <c r="L36" s="224"/>
      <c r="M36" s="224"/>
      <c r="N36" s="224"/>
      <c r="O36" s="224"/>
      <c r="P36" s="185"/>
      <c r="Q36" s="225"/>
      <c r="R36" s="182" t="str">
        <f ca="1">IF(ISERROR($V36),"",OFFSET('Smelter Look-up'!$C$4,$V36-4,0)&amp;"")</f>
        <v>JX Nippon Mining &amp; Metals Co., Ltd.</v>
      </c>
      <c r="S36" s="181" t="str">
        <f t="shared" ca="1" si="2"/>
        <v>JP</v>
      </c>
      <c r="T36" s="181" t="str">
        <f ca="1">IF(B36="","",IF(ISERROR(MATCH($J36,SorP!$B$1:$B$6226,0)),"",INDIRECT("'SorP'!$A$"&amp;MATCH($S36&amp;$J36,SorP!C:C,0))))</f>
        <v>JP-44</v>
      </c>
      <c r="U36" s="201"/>
      <c r="V36" s="226">
        <f>IF(C36="",NA(),IF(OR(C36="Smelter not listed",C36="Smelter not yet identified"),MATCH($B36&amp;$D36,'Smelter Look-up'!$J:$J,0),MATCH($B36&amp;$C36,'Smelter Look-up'!$J:$J,0)))</f>
        <v>137</v>
      </c>
      <c r="X36" s="227">
        <f t="shared" si="3"/>
        <v>0</v>
      </c>
      <c r="AB36" s="228" t="str">
        <f t="shared" si="4"/>
        <v>GoldJX Nippon Mining &amp; Metals Co., Ltd.</v>
      </c>
    </row>
    <row r="37" spans="1:28" s="227" customFormat="1" ht="43.9" customHeight="1">
      <c r="A37" s="181" t="s">
        <v>674</v>
      </c>
      <c r="B37" s="182" t="s">
        <v>1098</v>
      </c>
      <c r="C37" s="186" t="s">
        <v>1571</v>
      </c>
      <c r="D37" s="230" t="s">
        <v>1571</v>
      </c>
      <c r="E37" s="182" t="s">
        <v>1078</v>
      </c>
      <c r="F37" s="182" t="s">
        <v>674</v>
      </c>
      <c r="G37" s="182" t="str">
        <f ca="1">IF(C37=$X$4,IF(ISERROR($V37),"Enter smelter details","RMI"),IF(ISERROR($V37),"",OFFSET('Smelter Look-up'!$F$4,$V37-4,0)))</f>
        <v>RMI</v>
      </c>
      <c r="H37" s="183">
        <f ca="1">IF(ISERROR($V37),"",OFFSET('Smelter Look-up'!$G$4,$V37-4,0))</f>
        <v>0</v>
      </c>
      <c r="I37" s="184" t="str">
        <f ca="1">IF(ISERROR($V37),"",OFFSET('Smelter Look-up'!$H$4,$V37-4,0))</f>
        <v>Ust-Kamenogorsk</v>
      </c>
      <c r="J37" s="184" t="str">
        <f ca="1">IF(ISERROR($V37),"",OFFSET('Smelter Look-up'!$I$4,$V37-4,0))</f>
        <v>Qaraghandy oblysy</v>
      </c>
      <c r="K37" s="224"/>
      <c r="L37" s="224"/>
      <c r="M37" s="224"/>
      <c r="N37" s="224"/>
      <c r="O37" s="224"/>
      <c r="P37" s="185"/>
      <c r="Q37" s="225"/>
      <c r="R37" s="182" t="str">
        <f ca="1">IF(ISERROR($V37),"",OFFSET('Smelter Look-up'!$C$4,$V37-4,0)&amp;"")</f>
        <v>Kazzinc</v>
      </c>
      <c r="S37" s="181" t="str">
        <f t="shared" ca="1" si="2"/>
        <v>KZ</v>
      </c>
      <c r="T37" s="181" t="str">
        <f ca="1">IF(B37="","",IF(ISERROR(MATCH($J37,SorP!$B$1:$B$6226,0)),"",INDIRECT("'SorP'!$A$"&amp;MATCH($S37&amp;$J37,SorP!C:C,0))))</f>
        <v>KZ-KAR</v>
      </c>
      <c r="U37" s="201"/>
      <c r="V37" s="226">
        <f>IF(C37="",NA(),IF(OR(C37="Smelter not listed",C37="Smelter not yet identified"),MATCH($B37&amp;$D37,'Smelter Look-up'!$J:$J,0),MATCH($B37&amp;$C37,'Smelter Look-up'!$J:$J,0)))</f>
        <v>141</v>
      </c>
      <c r="X37" s="227">
        <f t="shared" si="3"/>
        <v>0</v>
      </c>
      <c r="AB37" s="228" t="str">
        <f t="shared" si="4"/>
        <v>GoldKazzinc</v>
      </c>
    </row>
    <row r="38" spans="1:28" s="227" customFormat="1" ht="43.9" customHeight="1">
      <c r="A38" s="181" t="s">
        <v>676</v>
      </c>
      <c r="B38" s="182" t="s">
        <v>1098</v>
      </c>
      <c r="C38" s="186" t="s">
        <v>675</v>
      </c>
      <c r="D38" s="230" t="s">
        <v>675</v>
      </c>
      <c r="E38" s="182" t="s">
        <v>2384</v>
      </c>
      <c r="F38" s="182" t="s">
        <v>676</v>
      </c>
      <c r="G38" s="182" t="str">
        <f ca="1">IF(C38=$X$4,IF(ISERROR($V38),"Enter smelter details","RMI"),IF(ISERROR($V38),"",OFFSET('Smelter Look-up'!$F$4,$V38-4,0)))</f>
        <v>RMI</v>
      </c>
      <c r="H38" s="183">
        <f ca="1">IF(ISERROR($V38),"",OFFSET('Smelter Look-up'!$G$4,$V38-4,0))</f>
        <v>0</v>
      </c>
      <c r="I38" s="184" t="str">
        <f ca="1">IF(ISERROR($V38),"",OFFSET('Smelter Look-up'!$H$4,$V38-4,0))</f>
        <v>Magna</v>
      </c>
      <c r="J38" s="184" t="str">
        <f ca="1">IF(ISERROR($V38),"",OFFSET('Smelter Look-up'!$I$4,$V38-4,0))</f>
        <v>Utah</v>
      </c>
      <c r="K38" s="224"/>
      <c r="L38" s="224"/>
      <c r="M38" s="224"/>
      <c r="N38" s="224"/>
      <c r="O38" s="224"/>
      <c r="P38" s="185"/>
      <c r="Q38" s="225"/>
      <c r="R38" s="182" t="str">
        <f ca="1">IF(ISERROR($V38),"",OFFSET('Smelter Look-up'!$C$4,$V38-4,0)&amp;"")</f>
        <v>Kennecott Utah Copper LLC</v>
      </c>
      <c r="S38" s="181" t="str">
        <f t="shared" ref="S38:S68" ca="1" si="5">IF(B38="","",IF(ISERROR(MATCH($E38,CL,0)),"Unknown",INDIRECT("'C'!$A$"&amp;MATCH($E38,CL,0)+1)))</f>
        <v>US</v>
      </c>
      <c r="T38" s="181" t="str">
        <f ca="1">IF(B38="","",IF(ISERROR(MATCH($J38,SorP!$B$1:$B$6226,0)),"",INDIRECT("'SorP'!$A$"&amp;MATCH($S38&amp;$J38,SorP!C:C,0))))</f>
        <v>US-UT</v>
      </c>
      <c r="U38" s="201"/>
      <c r="V38" s="226">
        <f>IF(C38="",NA(),IF(OR(C38="Smelter not listed",C38="Smelter not yet identified"),MATCH($B38&amp;$D38,'Smelter Look-up'!$J:$J,0),MATCH($B38&amp;$C38,'Smelter Look-up'!$J:$J,0)))</f>
        <v>142</v>
      </c>
      <c r="X38" s="227">
        <f t="shared" ref="X38:X68" si="6">IF(AND(C38="Smelter not listed",OR(LEN(D38)=0,LEN(E38)=0)),1,0)</f>
        <v>0</v>
      </c>
      <c r="AB38" s="228" t="str">
        <f t="shared" ref="AB38:AB68" si="7">B38&amp;C38</f>
        <v>GoldKennecott Utah Copper LLC</v>
      </c>
    </row>
    <row r="39" spans="1:28" s="227" customFormat="1" ht="43.9" customHeight="1">
      <c r="A39" s="181" t="s">
        <v>677</v>
      </c>
      <c r="B39" s="182" t="s">
        <v>1098</v>
      </c>
      <c r="C39" s="186" t="s">
        <v>2102</v>
      </c>
      <c r="D39" s="230" t="s">
        <v>2102</v>
      </c>
      <c r="E39" s="182" t="s">
        <v>1077</v>
      </c>
      <c r="F39" s="182" t="s">
        <v>677</v>
      </c>
      <c r="G39" s="182" t="str">
        <f ca="1">IF(C39=$X$4,IF(ISERROR($V39),"Enter smelter details","RMI"),IF(ISERROR($V39),"",OFFSET('Smelter Look-up'!$F$4,$V39-4,0)))</f>
        <v>RMI</v>
      </c>
      <c r="H39" s="183">
        <f ca="1">IF(ISERROR($V39),"",OFFSET('Smelter Look-up'!$G$4,$V39-4,0))</f>
        <v>0</v>
      </c>
      <c r="I39" s="184" t="str">
        <f ca="1">IF(ISERROR($V39),"",OFFSET('Smelter Look-up'!$H$4,$V39-4,0))</f>
        <v>Sayama</v>
      </c>
      <c r="J39" s="184" t="str">
        <f ca="1">IF(ISERROR($V39),"",OFFSET('Smelter Look-up'!$I$4,$V39-4,0))</f>
        <v>Saitama</v>
      </c>
      <c r="K39" s="224"/>
      <c r="L39" s="224"/>
      <c r="M39" s="224"/>
      <c r="N39" s="224"/>
      <c r="O39" s="224"/>
      <c r="P39" s="185"/>
      <c r="Q39" s="225"/>
      <c r="R39" s="182" t="str">
        <f ca="1">IF(ISERROR($V39),"",OFFSET('Smelter Look-up'!$C$4,$V39-4,0)&amp;"")</f>
        <v>Kojima Chemicals Co., Ltd.</v>
      </c>
      <c r="S39" s="181" t="str">
        <f t="shared" ca="1" si="5"/>
        <v>JP</v>
      </c>
      <c r="T39" s="181" t="str">
        <f ca="1">IF(B39="","",IF(ISERROR(MATCH($J39,SorP!$B$1:$B$6226,0)),"",INDIRECT("'SorP'!$A$"&amp;MATCH($S39&amp;$J39,SorP!C:C,0))))</f>
        <v>JP-11</v>
      </c>
      <c r="U39" s="201"/>
      <c r="V39" s="226">
        <f>IF(C39="",NA(),IF(OR(C39="Smelter not listed",C39="Smelter not yet identified"),MATCH($B39&amp;$D39,'Smelter Look-up'!$J:$J,0),MATCH($B39&amp;$C39,'Smelter Look-up'!$J:$J,0)))</f>
        <v>147</v>
      </c>
      <c r="X39" s="227">
        <f t="shared" si="6"/>
        <v>0</v>
      </c>
      <c r="AB39" s="228" t="str">
        <f t="shared" si="7"/>
        <v>GoldKojima Chemicals Co., Ltd.</v>
      </c>
    </row>
    <row r="40" spans="1:28" s="227" customFormat="1" ht="43.9" customHeight="1">
      <c r="A40" s="181" t="s">
        <v>681</v>
      </c>
      <c r="B40" s="182" t="s">
        <v>1098</v>
      </c>
      <c r="C40" s="186" t="s">
        <v>15610</v>
      </c>
      <c r="D40" s="230" t="s">
        <v>15610</v>
      </c>
      <c r="E40" s="182" t="s">
        <v>1080</v>
      </c>
      <c r="F40" s="182" t="s">
        <v>681</v>
      </c>
      <c r="G40" s="182" t="str">
        <f ca="1">IF(C40=$X$4,IF(ISERROR($V40),"Enter smelter details","RMI"),IF(ISERROR($V40),"",OFFSET('Smelter Look-up'!$F$4,$V40-4,0)))</f>
        <v>RMI</v>
      </c>
      <c r="H40" s="183">
        <f ca="1">IF(ISERROR($V40),"",OFFSET('Smelter Look-up'!$G$4,$V40-4,0))</f>
        <v>0</v>
      </c>
      <c r="I40" s="184" t="str">
        <f ca="1">IF(ISERROR($V40),"",OFFSET('Smelter Look-up'!$H$4,$V40-4,0))</f>
        <v>Onsan-eup</v>
      </c>
      <c r="J40" s="184" t="str">
        <f ca="1">IF(ISERROR($V40),"",OFFSET('Smelter Look-up'!$I$4,$V40-4,0))</f>
        <v>Ulsan-gwangyeoksi</v>
      </c>
      <c r="K40" s="224"/>
      <c r="L40" s="224"/>
      <c r="M40" s="224"/>
      <c r="N40" s="224"/>
      <c r="O40" s="224"/>
      <c r="P40" s="185"/>
      <c r="Q40" s="225"/>
      <c r="R40" s="182" t="str">
        <f ca="1">IF(ISERROR($V40),"",OFFSET('Smelter Look-up'!$C$4,$V40-4,0)&amp;"")</f>
        <v>LS MnM Inc.</v>
      </c>
      <c r="S40" s="181" t="str">
        <f t="shared" ca="1" si="5"/>
        <v>KR</v>
      </c>
      <c r="T40" s="181" t="str">
        <f ca="1">IF(B40="","",IF(ISERROR(MATCH($J40,SorP!$B$1:$B$6226,0)),"",INDIRECT("'SorP'!$A$"&amp;MATCH($S40&amp;$J40,SorP!C:C,0))))</f>
        <v>KR-31</v>
      </c>
      <c r="U40" s="201"/>
      <c r="V40" s="226">
        <f>IF(C40="",NA(),IF(OR(C40="Smelter not listed",C40="Smelter not yet identified"),MATCH($B40&amp;$D40,'Smelter Look-up'!$J:$J,0),MATCH($B40&amp;$C40,'Smelter Look-up'!$J:$J,0)))</f>
        <v>163</v>
      </c>
      <c r="X40" s="227">
        <f t="shared" si="6"/>
        <v>0</v>
      </c>
      <c r="AB40" s="228" t="str">
        <f t="shared" si="7"/>
        <v>GoldLS MnM Inc.</v>
      </c>
    </row>
    <row r="41" spans="1:28" s="227" customFormat="1" ht="43.9" customHeight="1">
      <c r="A41" s="181" t="s">
        <v>684</v>
      </c>
      <c r="B41" s="182" t="s">
        <v>1098</v>
      </c>
      <c r="C41" s="186" t="s">
        <v>881</v>
      </c>
      <c r="D41" s="230" t="s">
        <v>881</v>
      </c>
      <c r="E41" s="182" t="s">
        <v>2384</v>
      </c>
      <c r="F41" s="182" t="s">
        <v>684</v>
      </c>
      <c r="G41" s="182" t="str">
        <f ca="1">IF(C41=$X$4,IF(ISERROR($V41),"Enter smelter details","RMI"),IF(ISERROR($V41),"",OFFSET('Smelter Look-up'!$F$4,$V41-4,0)))</f>
        <v>RMI</v>
      </c>
      <c r="H41" s="183">
        <f ca="1">IF(ISERROR($V41),"",OFFSET('Smelter Look-up'!$G$4,$V41-4,0))</f>
        <v>0</v>
      </c>
      <c r="I41" s="184" t="str">
        <f ca="1">IF(ISERROR($V41),"",OFFSET('Smelter Look-up'!$H$4,$V41-4,0))</f>
        <v>Buffalo</v>
      </c>
      <c r="J41" s="184" t="str">
        <f ca="1">IF(ISERROR($V41),"",OFFSET('Smelter Look-up'!$I$4,$V41-4,0))</f>
        <v>New York</v>
      </c>
      <c r="K41" s="224"/>
      <c r="L41" s="224"/>
      <c r="M41" s="224"/>
      <c r="N41" s="224"/>
      <c r="O41" s="224"/>
      <c r="P41" s="185"/>
      <c r="Q41" s="225"/>
      <c r="R41" s="182" t="str">
        <f ca="1">IF(ISERROR($V41),"",OFFSET('Smelter Look-up'!$C$4,$V41-4,0)&amp;"")</f>
        <v>Materion</v>
      </c>
      <c r="S41" s="181" t="str">
        <f t="shared" ca="1" si="5"/>
        <v>US</v>
      </c>
      <c r="T41" s="181" t="str">
        <f ca="1">IF(B41="","",IF(ISERROR(MATCH($J41,SorP!$B$1:$B$6226,0)),"",INDIRECT("'SorP'!$A$"&amp;MATCH($S41&amp;$J41,SorP!C:C,0))))</f>
        <v>US-NY</v>
      </c>
      <c r="U41" s="201"/>
      <c r="V41" s="226">
        <f>IF(C41="",NA(),IF(OR(C41="Smelter not listed",C41="Smelter not yet identified"),MATCH($B41&amp;$D41,'Smelter Look-up'!$J:$J,0),MATCH($B41&amp;$C41,'Smelter Look-up'!$J:$J,0)))</f>
        <v>169</v>
      </c>
      <c r="X41" s="227">
        <f t="shared" si="6"/>
        <v>0</v>
      </c>
      <c r="AB41" s="228" t="str">
        <f t="shared" si="7"/>
        <v>GoldMaterion</v>
      </c>
    </row>
    <row r="42" spans="1:28" s="227" customFormat="1" ht="43.9" customHeight="1">
      <c r="A42" s="181" t="s">
        <v>685</v>
      </c>
      <c r="B42" s="182" t="s">
        <v>1098</v>
      </c>
      <c r="C42" s="186" t="s">
        <v>53</v>
      </c>
      <c r="D42" s="230" t="s">
        <v>53</v>
      </c>
      <c r="E42" s="182" t="s">
        <v>1077</v>
      </c>
      <c r="F42" s="182" t="s">
        <v>685</v>
      </c>
      <c r="G42" s="182" t="str">
        <f ca="1">IF(C42=$X$4,IF(ISERROR($V42),"Enter smelter details","RMI"),IF(ISERROR($V42),"",OFFSET('Smelter Look-up'!$F$4,$V42-4,0)))</f>
        <v>RMI</v>
      </c>
      <c r="H42" s="183">
        <f ca="1">IF(ISERROR($V42),"",OFFSET('Smelter Look-up'!$G$4,$V42-4,0))</f>
        <v>0</v>
      </c>
      <c r="I42" s="184" t="str">
        <f ca="1">IF(ISERROR($V42),"",OFFSET('Smelter Look-up'!$H$4,$V42-4,0))</f>
        <v>Iruma</v>
      </c>
      <c r="J42" s="184" t="str">
        <f ca="1">IF(ISERROR($V42),"",OFFSET('Smelter Look-up'!$I$4,$V42-4,0))</f>
        <v>Saitama</v>
      </c>
      <c r="K42" s="224"/>
      <c r="L42" s="224"/>
      <c r="M42" s="224"/>
      <c r="N42" s="224"/>
      <c r="O42" s="224"/>
      <c r="P42" s="185"/>
      <c r="Q42" s="225"/>
      <c r="R42" s="182" t="str">
        <f ca="1">IF(ISERROR($V42),"",OFFSET('Smelter Look-up'!$C$4,$V42-4,0)&amp;"")</f>
        <v>Matsuda Sangyo Co., Ltd.</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170</v>
      </c>
      <c r="X42" s="227">
        <f t="shared" si="6"/>
        <v>0</v>
      </c>
      <c r="AB42" s="228" t="str">
        <f t="shared" si="7"/>
        <v>GoldMatsuda Sangyo Co., Ltd.</v>
      </c>
    </row>
    <row r="43" spans="1:28" s="227" customFormat="1" ht="43.9" customHeight="1">
      <c r="A43" s="181" t="s">
        <v>1586</v>
      </c>
      <c r="B43" s="182" t="s">
        <v>1098</v>
      </c>
      <c r="C43" s="186" t="s">
        <v>1585</v>
      </c>
      <c r="D43" s="230" t="s">
        <v>1585</v>
      </c>
      <c r="E43" s="182" t="s">
        <v>1069</v>
      </c>
      <c r="F43" s="182" t="s">
        <v>1586</v>
      </c>
      <c r="G43" s="182" t="str">
        <f ca="1">IF(C43=$X$4,IF(ISERROR($V43),"Enter smelter details","RMI"),IF(ISERROR($V43),"",OFFSET('Smelter Look-up'!$F$4,$V43-4,0)))</f>
        <v>RMI</v>
      </c>
      <c r="H43" s="183">
        <f ca="1">IF(ISERROR($V43),"",OFFSET('Smelter Look-up'!$G$4,$V43-4,0))</f>
        <v>0</v>
      </c>
      <c r="I43" s="184" t="str">
        <f ca="1">IF(ISERROR($V43),"",OFFSET('Smelter Look-up'!$H$4,$V43-4,0))</f>
        <v>Suzhou</v>
      </c>
      <c r="J43" s="184" t="str">
        <f ca="1">IF(ISERROR($V43),"",OFFSET('Smelter Look-up'!$I$4,$V43-4,0))</f>
        <v>Jiangsu Sheng</v>
      </c>
      <c r="K43" s="224"/>
      <c r="L43" s="224"/>
      <c r="M43" s="224"/>
      <c r="N43" s="224"/>
      <c r="O43" s="224"/>
      <c r="P43" s="185"/>
      <c r="Q43" s="225"/>
      <c r="R43" s="182" t="str">
        <f ca="1">IF(ISERROR($V43),"",OFFSET('Smelter Look-up'!$C$4,$V43-4,0)&amp;"")</f>
        <v>Metalor Technologies (Suzhou) Ltd.</v>
      </c>
      <c r="S43" s="181" t="str">
        <f t="shared" ca="1" si="5"/>
        <v>CN</v>
      </c>
      <c r="T43" s="181" t="str">
        <f ca="1">IF(B43="","",IF(ISERROR(MATCH($J43,SorP!$B$1:$B$6226,0)),"",INDIRECT("'SorP'!$A$"&amp;MATCH($S43&amp;$J43,SorP!C:C,0))))</f>
        <v>CN-JS</v>
      </c>
      <c r="U43" s="201"/>
      <c r="V43" s="226">
        <f>IF(C43="",NA(),IF(OR(C43="Smelter not listed",C43="Smelter not yet identified"),MATCH($B43&amp;$D43,'Smelter Look-up'!$J:$J,0),MATCH($B43&amp;$C43,'Smelter Look-up'!$J:$J,0)))</f>
        <v>180</v>
      </c>
      <c r="X43" s="227">
        <f t="shared" si="6"/>
        <v>0</v>
      </c>
      <c r="AB43" s="228" t="str">
        <f t="shared" si="7"/>
        <v>GoldMetalor Technologies (Suzhou) Ltd.</v>
      </c>
    </row>
    <row r="44" spans="1:28" s="227" customFormat="1" ht="43.9" customHeight="1">
      <c r="A44" s="181" t="s">
        <v>686</v>
      </c>
      <c r="B44" s="182" t="s">
        <v>1098</v>
      </c>
      <c r="C44" s="186" t="s">
        <v>2105</v>
      </c>
      <c r="D44" s="230" t="s">
        <v>2105</v>
      </c>
      <c r="E44" s="182" t="s">
        <v>1069</v>
      </c>
      <c r="F44" s="182" t="s">
        <v>686</v>
      </c>
      <c r="G44" s="182" t="str">
        <f ca="1">IF(C44=$X$4,IF(ISERROR($V44),"Enter smelter details","RMI"),IF(ISERROR($V44),"",OFFSET('Smelter Look-up'!$F$4,$V44-4,0)))</f>
        <v>RMI</v>
      </c>
      <c r="H44" s="183">
        <f ca="1">IF(ISERROR($V44),"",OFFSET('Smelter Look-up'!$G$4,$V44-4,0))</f>
        <v>0</v>
      </c>
      <c r="I44" s="184" t="str">
        <f ca="1">IF(ISERROR($V44),"",OFFSET('Smelter Look-up'!$H$4,$V44-4,0))</f>
        <v>Kwai Chung</v>
      </c>
      <c r="J44" s="184" t="str">
        <f ca="1">IF(ISERROR($V44),"",OFFSET('Smelter Look-up'!$I$4,$V44-4,0))</f>
        <v>Hong Kong SAR</v>
      </c>
      <c r="K44" s="224"/>
      <c r="L44" s="224"/>
      <c r="M44" s="224"/>
      <c r="N44" s="224"/>
      <c r="O44" s="224"/>
      <c r="P44" s="185"/>
      <c r="Q44" s="225"/>
      <c r="R44" s="182" t="str">
        <f ca="1">IF(ISERROR($V44),"",OFFSET('Smelter Look-up'!$C$4,$V44-4,0)&amp;"")</f>
        <v>Metalor Technologies (Hong Kong) Ltd.</v>
      </c>
      <c r="S44" s="181" t="str">
        <f t="shared" ca="1" si="5"/>
        <v>CN</v>
      </c>
      <c r="T44" s="181" t="str">
        <f ca="1">IF(B44="","",IF(ISERROR(MATCH($J44,SorP!$B$1:$B$6226,0)),"",INDIRECT("'SorP'!$A$"&amp;MATCH($S44&amp;$J44,SorP!C:C,0))))</f>
        <v>CN-HK</v>
      </c>
      <c r="U44" s="201"/>
      <c r="V44" s="226">
        <f>IF(C44="",NA(),IF(OR(C44="Smelter not listed",C44="Smelter not yet identified"),MATCH($B44&amp;$D44,'Smelter Look-up'!$J:$J,0),MATCH($B44&amp;$C44,'Smelter Look-up'!$J:$J,0)))</f>
        <v>178</v>
      </c>
      <c r="X44" s="227">
        <f t="shared" si="6"/>
        <v>0</v>
      </c>
      <c r="AB44" s="228" t="str">
        <f t="shared" si="7"/>
        <v>GoldMetalor Technologies (Hong Kong) Ltd.</v>
      </c>
    </row>
    <row r="45" spans="1:28" s="227" customFormat="1" ht="43.9" customHeight="1">
      <c r="A45" s="181" t="s">
        <v>687</v>
      </c>
      <c r="B45" s="182" t="s">
        <v>1098</v>
      </c>
      <c r="C45" s="186" t="s">
        <v>2106</v>
      </c>
      <c r="D45" s="230" t="s">
        <v>2106</v>
      </c>
      <c r="E45" s="182" t="s">
        <v>857</v>
      </c>
      <c r="F45" s="182" t="s">
        <v>687</v>
      </c>
      <c r="G45" s="182" t="str">
        <f ca="1">IF(C45=$X$4,IF(ISERROR($V45),"Enter smelter details","RMI"),IF(ISERROR($V45),"",OFFSET('Smelter Look-up'!$F$4,$V45-4,0)))</f>
        <v>RMI</v>
      </c>
      <c r="H45" s="183">
        <f ca="1">IF(ISERROR($V45),"",OFFSET('Smelter Look-up'!$G$4,$V45-4,0))</f>
        <v>0</v>
      </c>
      <c r="I45" s="184" t="str">
        <f ca="1">IF(ISERROR($V45),"",OFFSET('Smelter Look-up'!$H$4,$V45-4,0))</f>
        <v>Singapore</v>
      </c>
      <c r="J45" s="184" t="str">
        <f ca="1">IF(ISERROR($V45),"",OFFSET('Smelter Look-up'!$I$4,$V45-4,0))</f>
        <v>South West</v>
      </c>
      <c r="K45" s="224"/>
      <c r="L45" s="224"/>
      <c r="M45" s="224"/>
      <c r="N45" s="224"/>
      <c r="O45" s="224"/>
      <c r="P45" s="185"/>
      <c r="Q45" s="225"/>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IF(C45="",NA(),IF(OR(C45="Smelter not listed",C45="Smelter not yet identified"),MATCH($B45&amp;$D45,'Smelter Look-up'!$J:$J,0),MATCH($B45&amp;$C45,'Smelter Look-up'!$J:$J,0)))</f>
        <v>179</v>
      </c>
      <c r="X45" s="227">
        <f t="shared" si="6"/>
        <v>0</v>
      </c>
      <c r="AB45" s="228" t="str">
        <f t="shared" si="7"/>
        <v>GoldMetalor Technologies (Singapore) Pte., Ltd.</v>
      </c>
    </row>
    <row r="46" spans="1:28" s="227" customFormat="1" ht="43.9" customHeight="1">
      <c r="A46" s="181" t="s">
        <v>688</v>
      </c>
      <c r="B46" s="182" t="s">
        <v>1098</v>
      </c>
      <c r="C46" s="186" t="s">
        <v>2257</v>
      </c>
      <c r="D46" s="230" t="s">
        <v>2257</v>
      </c>
      <c r="E46" s="182" t="s">
        <v>1067</v>
      </c>
      <c r="F46" s="182" t="s">
        <v>688</v>
      </c>
      <c r="G46" s="182" t="str">
        <f ca="1">IF(C46=$X$4,IF(ISERROR($V46),"Enter smelter details","RMI"),IF(ISERROR($V46),"",OFFSET('Smelter Look-up'!$F$4,$V46-4,0)))</f>
        <v>RMI</v>
      </c>
      <c r="H46" s="183">
        <f ca="1">IF(ISERROR($V46),"",OFFSET('Smelter Look-up'!$G$4,$V46-4,0))</f>
        <v>0</v>
      </c>
      <c r="I46" s="184" t="str">
        <f ca="1">IF(ISERROR($V46),"",OFFSET('Smelter Look-up'!$H$4,$V46-4,0))</f>
        <v>Marin</v>
      </c>
      <c r="J46" s="184" t="str">
        <f ca="1">IF(ISERROR($V46),"",OFFSET('Smelter Look-up'!$I$4,$V46-4,0))</f>
        <v>Neuchâtel</v>
      </c>
      <c r="K46" s="224"/>
      <c r="L46" s="224"/>
      <c r="M46" s="224"/>
      <c r="N46" s="224"/>
      <c r="O46" s="224"/>
      <c r="P46" s="185"/>
      <c r="Q46" s="225"/>
      <c r="R46" s="182" t="str">
        <f ca="1">IF(ISERROR($V46),"",OFFSET('Smelter Look-up'!$C$4,$V46-4,0)&amp;"")</f>
        <v>Metalor Technologies S.A.</v>
      </c>
      <c r="S46" s="181" t="str">
        <f t="shared" ca="1" si="5"/>
        <v>CH</v>
      </c>
      <c r="T46" s="181" t="str">
        <f ca="1">IF(B46="","",IF(ISERROR(MATCH($J46,SorP!$B$1:$B$6226,0)),"",INDIRECT("'SorP'!$A$"&amp;MATCH($S46&amp;$J46,SorP!C:C,0))))</f>
        <v>CH-NE</v>
      </c>
      <c r="U46" s="201"/>
      <c r="V46" s="226">
        <f>IF(C46="",NA(),IF(OR(C46="Smelter not listed",C46="Smelter not yet identified"),MATCH($B46&amp;$D46,'Smelter Look-up'!$J:$J,0),MATCH($B46&amp;$C46,'Smelter Look-up'!$J:$J,0)))</f>
        <v>181</v>
      </c>
      <c r="X46" s="227">
        <f t="shared" si="6"/>
        <v>0</v>
      </c>
      <c r="AB46" s="228" t="str">
        <f t="shared" si="7"/>
        <v>GoldMetalor Technologies S.A.</v>
      </c>
    </row>
    <row r="47" spans="1:28" s="227" customFormat="1" ht="43.9" customHeight="1">
      <c r="A47" s="181" t="s">
        <v>689</v>
      </c>
      <c r="B47" s="182" t="s">
        <v>1098</v>
      </c>
      <c r="C47" s="186" t="s">
        <v>1195</v>
      </c>
      <c r="D47" s="230" t="s">
        <v>1195</v>
      </c>
      <c r="E47" s="182" t="s">
        <v>2384</v>
      </c>
      <c r="F47" s="182" t="s">
        <v>689</v>
      </c>
      <c r="G47" s="182" t="str">
        <f ca="1">IF(C47=$X$4,IF(ISERROR($V47),"Enter smelter details","RMI"),IF(ISERROR($V47),"",OFFSET('Smelter Look-up'!$F$4,$V47-4,0)))</f>
        <v>RMI</v>
      </c>
      <c r="H47" s="183">
        <f ca="1">IF(ISERROR($V47),"",OFFSET('Smelter Look-up'!$G$4,$V47-4,0))</f>
        <v>0</v>
      </c>
      <c r="I47" s="184" t="str">
        <f ca="1">IF(ISERROR($V47),"",OFFSET('Smelter Look-up'!$H$4,$V47-4,0))</f>
        <v>North Attleboro</v>
      </c>
      <c r="J47" s="184" t="str">
        <f ca="1">IF(ISERROR($V47),"",OFFSET('Smelter Look-up'!$I$4,$V47-4,0))</f>
        <v>Massachusetts</v>
      </c>
      <c r="K47" s="224"/>
      <c r="L47" s="224"/>
      <c r="M47" s="224"/>
      <c r="N47" s="224"/>
      <c r="O47" s="224"/>
      <c r="P47" s="185"/>
      <c r="Q47" s="225"/>
      <c r="R47" s="182" t="str">
        <f ca="1">IF(ISERROR($V47),"",OFFSET('Smelter Look-up'!$C$4,$V47-4,0)&amp;"")</f>
        <v>Metalor USA Refining Corporation</v>
      </c>
      <c r="S47" s="181" t="str">
        <f t="shared" ca="1" si="5"/>
        <v>US</v>
      </c>
      <c r="T47" s="181" t="str">
        <f ca="1">IF(B47="","",IF(ISERROR(MATCH($J47,SorP!$B$1:$B$6226,0)),"",INDIRECT("'SorP'!$A$"&amp;MATCH($S47&amp;$J47,SorP!C:C,0))))</f>
        <v>US-MA</v>
      </c>
      <c r="U47" s="201"/>
      <c r="V47" s="226">
        <f>IF(C47="",NA(),IF(OR(C47="Smelter not listed",C47="Smelter not yet identified"),MATCH($B47&amp;$D47,'Smelter Look-up'!$J:$J,0),MATCH($B47&amp;$C47,'Smelter Look-up'!$J:$J,0)))</f>
        <v>182</v>
      </c>
      <c r="X47" s="227">
        <f t="shared" si="6"/>
        <v>0</v>
      </c>
      <c r="AB47" s="228" t="str">
        <f t="shared" si="7"/>
        <v>GoldMetalor USA Refining Corporation</v>
      </c>
    </row>
    <row r="48" spans="1:28" s="227" customFormat="1" ht="43.9" customHeight="1">
      <c r="A48" s="181" t="s">
        <v>690</v>
      </c>
      <c r="B48" s="182" t="s">
        <v>1098</v>
      </c>
      <c r="C48" s="186" t="s">
        <v>12376</v>
      </c>
      <c r="D48" s="230" t="s">
        <v>12376</v>
      </c>
      <c r="E48" s="182" t="s">
        <v>1082</v>
      </c>
      <c r="F48" s="182" t="s">
        <v>690</v>
      </c>
      <c r="G48" s="182" t="str">
        <f ca="1">IF(C48=$X$4,IF(ISERROR($V48),"Enter smelter details","RMI"),IF(ISERROR($V48),"",OFFSET('Smelter Look-up'!$F$4,$V48-4,0)))</f>
        <v>RMI</v>
      </c>
      <c r="H48" s="183">
        <f ca="1">IF(ISERROR($V48),"",OFFSET('Smelter Look-up'!$G$4,$V48-4,0))</f>
        <v>0</v>
      </c>
      <c r="I48" s="184" t="str">
        <f ca="1">IF(ISERROR($V48),"",OFFSET('Smelter Look-up'!$H$4,$V48-4,0))</f>
        <v>Torreon</v>
      </c>
      <c r="J48" s="184" t="str">
        <f ca="1">IF(ISERROR($V48),"",OFFSET('Smelter Look-up'!$I$4,$V48-4,0))</f>
        <v>Coahuila de Zaragoza</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IF(C48="",NA(),IF(OR(C48="Smelter not listed",C48="Smelter not yet identified"),MATCH($B48&amp;$D48,'Smelter Look-up'!$J:$J,0),MATCH($B48&amp;$C48,'Smelter Look-up'!$J:$J,0)))</f>
        <v>183</v>
      </c>
      <c r="X48" s="227">
        <f t="shared" si="6"/>
        <v>0</v>
      </c>
      <c r="AB48" s="228" t="str">
        <f t="shared" si="7"/>
        <v>GoldMetalurgica Met-Mex Penoles S.A. De C.V.</v>
      </c>
    </row>
    <row r="49" spans="1:28" s="227" customFormat="1" ht="43.9" customHeight="1">
      <c r="A49" s="181" t="s">
        <v>691</v>
      </c>
      <c r="B49" s="182" t="s">
        <v>1098</v>
      </c>
      <c r="C49" s="186" t="s">
        <v>1131</v>
      </c>
      <c r="D49" s="230" t="s">
        <v>1131</v>
      </c>
      <c r="E49" s="182" t="s">
        <v>1077</v>
      </c>
      <c r="F49" s="182" t="s">
        <v>691</v>
      </c>
      <c r="G49" s="182" t="str">
        <f ca="1">IF(C49=$X$4,IF(ISERROR($V49),"Enter smelter details","RMI"),IF(ISERROR($V49),"",OFFSET('Smelter Look-up'!$F$4,$V49-4,0)))</f>
        <v>RMI</v>
      </c>
      <c r="H49" s="183">
        <f ca="1">IF(ISERROR($V49),"",OFFSET('Smelter Look-up'!$G$4,$V49-4,0))</f>
        <v>0</v>
      </c>
      <c r="I49" s="184" t="str">
        <f ca="1">IF(ISERROR($V49),"",OFFSET('Smelter Look-up'!$H$4,$V49-4,0))</f>
        <v>Tokyo</v>
      </c>
      <c r="J49" s="184" t="str">
        <f ca="1">IF(ISERROR($V49),"",OFFSET('Smelter Look-up'!$I$4,$V49-4,0))</f>
        <v>Tokyo</v>
      </c>
      <c r="K49" s="224"/>
      <c r="L49" s="224"/>
      <c r="M49" s="224"/>
      <c r="N49" s="224"/>
      <c r="O49" s="224"/>
      <c r="P49" s="185"/>
      <c r="Q49" s="225"/>
      <c r="R49" s="182" t="str">
        <f ca="1">IF(ISERROR($V49),"",OFFSET('Smelter Look-up'!$C$4,$V49-4,0)&amp;"")</f>
        <v>Mitsubishi Materials Corporation</v>
      </c>
      <c r="S49" s="181" t="str">
        <f t="shared" ca="1" si="5"/>
        <v>JP</v>
      </c>
      <c r="T49" s="181" t="str">
        <f ca="1">IF(B49="","",IF(ISERROR(MATCH($J49,SorP!$B$1:$B$6226,0)),"",INDIRECT("'SorP'!$A$"&amp;MATCH($S49&amp;$J49,SorP!C:C,0))))</f>
        <v>JP-13</v>
      </c>
      <c r="U49" s="201"/>
      <c r="V49" s="226">
        <f>IF(C49="",NA(),IF(OR(C49="Smelter not listed",C49="Smelter not yet identified"),MATCH($B49&amp;$D49,'Smelter Look-up'!$J:$J,0),MATCH($B49&amp;$C49,'Smelter Look-up'!$J:$J,0)))</f>
        <v>189</v>
      </c>
      <c r="X49" s="227">
        <f t="shared" si="6"/>
        <v>0</v>
      </c>
      <c r="AB49" s="228" t="str">
        <f t="shared" si="7"/>
        <v>GoldMitsubishi Materials Corporation</v>
      </c>
    </row>
    <row r="50" spans="1:28" s="227" customFormat="1" ht="43.9" customHeight="1">
      <c r="A50" s="181" t="s">
        <v>692</v>
      </c>
      <c r="B50" s="182" t="s">
        <v>1098</v>
      </c>
      <c r="C50" s="186" t="s">
        <v>1196</v>
      </c>
      <c r="D50" s="230" t="s">
        <v>1196</v>
      </c>
      <c r="E50" s="182" t="s">
        <v>1077</v>
      </c>
      <c r="F50" s="182" t="s">
        <v>692</v>
      </c>
      <c r="G50" s="182" t="str">
        <f ca="1">IF(C50=$X$4,IF(ISERROR($V50),"Enter smelter details","RMI"),IF(ISERROR($V50),"",OFFSET('Smelter Look-up'!$F$4,$V50-4,0)))</f>
        <v>RMI</v>
      </c>
      <c r="H50" s="183">
        <f ca="1">IF(ISERROR($V50),"",OFFSET('Smelter Look-up'!$G$4,$V50-4,0))</f>
        <v>0</v>
      </c>
      <c r="I50" s="184" t="str">
        <f ca="1">IF(ISERROR($V50),"",OFFSET('Smelter Look-up'!$H$4,$V50-4,0))</f>
        <v>Takehara</v>
      </c>
      <c r="J50" s="184" t="str">
        <f ca="1">IF(ISERROR($V50),"",OFFSET('Smelter Look-up'!$I$4,$V50-4,0))</f>
        <v>Hiroshima</v>
      </c>
      <c r="K50" s="224"/>
      <c r="L50" s="224"/>
      <c r="M50" s="224"/>
      <c r="N50" s="224"/>
      <c r="O50" s="224"/>
      <c r="P50" s="185"/>
      <c r="Q50" s="225"/>
      <c r="R50" s="182" t="str">
        <f ca="1">IF(ISERROR($V50),"",OFFSET('Smelter Look-up'!$C$4,$V50-4,0)&amp;"")</f>
        <v>Mitsui Mining and Smelting Co., Ltd.</v>
      </c>
      <c r="S50" s="181" t="str">
        <f t="shared" ca="1" si="5"/>
        <v>JP</v>
      </c>
      <c r="T50" s="181" t="str">
        <f ca="1">IF(B50="","",IF(ISERROR(MATCH($J50,SorP!$B$1:$B$6226,0)),"",INDIRECT("'SorP'!$A$"&amp;MATCH($S50&amp;$J50,SorP!C:C,0))))</f>
        <v>JP-34</v>
      </c>
      <c r="U50" s="201"/>
      <c r="V50" s="226">
        <f>IF(C50="",NA(),IF(OR(C50="Smelter not listed",C50="Smelter not yet identified"),MATCH($B50&amp;$D50,'Smelter Look-up'!$J:$J,0),MATCH($B50&amp;$C50,'Smelter Look-up'!$J:$J,0)))</f>
        <v>191</v>
      </c>
      <c r="X50" s="227">
        <f t="shared" si="6"/>
        <v>0</v>
      </c>
      <c r="AB50" s="228" t="str">
        <f t="shared" si="7"/>
        <v>GoldMitsui Mining and Smelting Co., Ltd.</v>
      </c>
    </row>
    <row r="51" spans="1:28" s="227" customFormat="1" ht="43.9" customHeight="1">
      <c r="A51" s="181" t="s">
        <v>694</v>
      </c>
      <c r="B51" s="182" t="s">
        <v>1098</v>
      </c>
      <c r="C51" s="186" t="s">
        <v>12378</v>
      </c>
      <c r="D51" s="230" t="s">
        <v>12378</v>
      </c>
      <c r="E51" s="182" t="s">
        <v>860</v>
      </c>
      <c r="F51" s="182" t="s">
        <v>694</v>
      </c>
      <c r="G51" s="182" t="str">
        <f ca="1">IF(C51=$X$4,IF(ISERROR($V51),"Enter smelter details","RMI"),IF(ISERROR($V51),"",OFFSET('Smelter Look-up'!$F$4,$V51-4,0)))</f>
        <v>RMI</v>
      </c>
      <c r="H51" s="183">
        <f ca="1">IF(ISERROR($V51),"",OFFSET('Smelter Look-up'!$G$4,$V51-4,0))</f>
        <v>0</v>
      </c>
      <c r="I51" s="184" t="str">
        <f ca="1">IF(ISERROR($V51),"",OFFSET('Smelter Look-up'!$H$4,$V51-4,0))</f>
        <v>Bahçelievler</v>
      </c>
      <c r="J51" s="184" t="str">
        <f ca="1">IF(ISERROR($V51),"",OFFSET('Smelter Look-up'!$I$4,$V51-4,0))</f>
        <v>İstanbul</v>
      </c>
      <c r="K51" s="224"/>
      <c r="L51" s="224"/>
      <c r="M51" s="224"/>
      <c r="N51" s="224"/>
      <c r="O51" s="224"/>
      <c r="P51" s="185"/>
      <c r="Q51" s="225"/>
      <c r="R51" s="182" t="str">
        <f ca="1">IF(ISERROR($V51),"",OFFSET('Smelter Look-up'!$C$4,$V51-4,0)&amp;"")</f>
        <v>Nadir Metal Rafineri San. Ve Tic. A.S.</v>
      </c>
      <c r="S51" s="181" t="str">
        <f t="shared" ca="1" si="5"/>
        <v>TR</v>
      </c>
      <c r="T51" s="181" t="str">
        <f ca="1">IF(B51="","",IF(ISERROR(MATCH($J51,SorP!$B$1:$B$6226,0)),"",INDIRECT("'SorP'!$A$"&amp;MATCH($S51&amp;$J51,SorP!C:C,0))))</f>
        <v>TR-34</v>
      </c>
      <c r="U51" s="201"/>
      <c r="V51" s="226">
        <f>IF(C51="",NA(),IF(OR(C51="Smelter not listed",C51="Smelter not yet identified"),MATCH($B51&amp;$D51,'Smelter Look-up'!$J:$J,0),MATCH($B51&amp;$C51,'Smelter Look-up'!$J:$J,0)))</f>
        <v>197</v>
      </c>
      <c r="X51" s="227">
        <f t="shared" si="6"/>
        <v>0</v>
      </c>
      <c r="AB51" s="228" t="str">
        <f t="shared" si="7"/>
        <v>GoldNadir Metal Rafineri San. Ve Tic. A.S.</v>
      </c>
    </row>
    <row r="52" spans="1:28" s="227" customFormat="1" ht="43.9" customHeight="1">
      <c r="A52" s="181" t="s">
        <v>695</v>
      </c>
      <c r="B52" s="182" t="s">
        <v>1098</v>
      </c>
      <c r="C52" s="186" t="s">
        <v>1197</v>
      </c>
      <c r="D52" s="230" t="s">
        <v>1197</v>
      </c>
      <c r="E52" s="182" t="s">
        <v>862</v>
      </c>
      <c r="F52" s="182" t="s">
        <v>695</v>
      </c>
      <c r="G52" s="182" t="str">
        <f ca="1">IF(C52=$X$4,IF(ISERROR($V52),"Enter smelter details","RMI"),IF(ISERROR($V52),"",OFFSET('Smelter Look-up'!$F$4,$V52-4,0)))</f>
        <v>RMI</v>
      </c>
      <c r="H52" s="183">
        <f ca="1">IF(ISERROR($V52),"",OFFSET('Smelter Look-up'!$G$4,$V52-4,0))</f>
        <v>0</v>
      </c>
      <c r="I52" s="184" t="str">
        <f ca="1">IF(ISERROR($V52),"",OFFSET('Smelter Look-up'!$H$4,$V52-4,0))</f>
        <v>Navoi</v>
      </c>
      <c r="J52" s="184" t="str">
        <f ca="1">IF(ISERROR($V52),"",OFFSET('Smelter Look-up'!$I$4,$V52-4,0))</f>
        <v>Navoiy</v>
      </c>
      <c r="K52" s="224"/>
      <c r="L52" s="224"/>
      <c r="M52" s="224"/>
      <c r="N52" s="224"/>
      <c r="O52" s="224"/>
      <c r="P52" s="185"/>
      <c r="Q52" s="225"/>
      <c r="R52" s="182" t="str">
        <f ca="1">IF(ISERROR($V52),"",OFFSET('Smelter Look-up'!$C$4,$V52-4,0)&amp;"")</f>
        <v>Navoi Mining and Metallurgical Combinat</v>
      </c>
      <c r="S52" s="181" t="str">
        <f t="shared" ca="1" si="5"/>
        <v>UZ</v>
      </c>
      <c r="T52" s="181" t="str">
        <f ca="1">IF(B52="","",IF(ISERROR(MATCH($J52,SorP!$B$1:$B$6226,0)),"",INDIRECT("'SorP'!$A$"&amp;MATCH($S52&amp;$J52,SorP!C:C,0))))</f>
        <v>UZ-NW</v>
      </c>
      <c r="U52" s="201"/>
      <c r="V52" s="226">
        <f>IF(C52="",NA(),IF(OR(C52="Smelter not listed",C52="Smelter not yet identified"),MATCH($B52&amp;$D52,'Smelter Look-up'!$J:$J,0),MATCH($B52&amp;$C52,'Smelter Look-up'!$J:$J,0)))</f>
        <v>199</v>
      </c>
      <c r="X52" s="227">
        <f t="shared" si="6"/>
        <v>0</v>
      </c>
      <c r="AB52" s="228" t="str">
        <f t="shared" si="7"/>
        <v>GoldNavoi Mining and Metallurgical Combinat</v>
      </c>
    </row>
    <row r="53" spans="1:28" s="227" customFormat="1" ht="43.9" customHeight="1">
      <c r="A53" s="181" t="s">
        <v>696</v>
      </c>
      <c r="B53" s="182" t="s">
        <v>1098</v>
      </c>
      <c r="C53" s="186" t="s">
        <v>2109</v>
      </c>
      <c r="D53" s="230" t="s">
        <v>2109</v>
      </c>
      <c r="E53" s="182" t="s">
        <v>1077</v>
      </c>
      <c r="F53" s="182" t="s">
        <v>696</v>
      </c>
      <c r="G53" s="182" t="str">
        <f ca="1">IF(C53=$X$4,IF(ISERROR($V53),"Enter smelter details","RMI"),IF(ISERROR($V53),"",OFFSET('Smelter Look-up'!$F$4,$V53-4,0)))</f>
        <v>RMI</v>
      </c>
      <c r="H53" s="183">
        <f ca="1">IF(ISERROR($V53),"",OFFSET('Smelter Look-up'!$G$4,$V53-4,0))</f>
        <v>0</v>
      </c>
      <c r="I53" s="184" t="str">
        <f ca="1">IF(ISERROR($V53),"",OFFSET('Smelter Look-up'!$H$4,$V53-4,0))</f>
        <v>Noda</v>
      </c>
      <c r="J53" s="184" t="str">
        <f ca="1">IF(ISERROR($V53),"",OFFSET('Smelter Look-up'!$I$4,$V53-4,0))</f>
        <v>Chiba</v>
      </c>
      <c r="K53" s="224"/>
      <c r="L53" s="224"/>
      <c r="M53" s="224"/>
      <c r="N53" s="224"/>
      <c r="O53" s="224"/>
      <c r="P53" s="185"/>
      <c r="Q53" s="225"/>
      <c r="R53" s="182" t="str">
        <f ca="1">IF(ISERROR($V53),"",OFFSET('Smelter Look-up'!$C$4,$V53-4,0)&amp;"")</f>
        <v>Nihon Material Co., Ltd.</v>
      </c>
      <c r="S53" s="181" t="str">
        <f t="shared" ca="1" si="5"/>
        <v>JP</v>
      </c>
      <c r="T53" s="181" t="str">
        <f ca="1">IF(B53="","",IF(ISERROR(MATCH($J53,SorP!$B$1:$B$6226,0)),"",INDIRECT("'SorP'!$A$"&amp;MATCH($S53&amp;$J53,SorP!C:C,0))))</f>
        <v>JP-12</v>
      </c>
      <c r="U53" s="201"/>
      <c r="V53" s="226">
        <f>IF(C53="",NA(),IF(OR(C53="Smelter not listed",C53="Smelter not yet identified"),MATCH($B53&amp;$D53,'Smelter Look-up'!$J:$J,0),MATCH($B53&amp;$C53,'Smelter Look-up'!$J:$J,0)))</f>
        <v>201</v>
      </c>
      <c r="X53" s="227">
        <f t="shared" si="6"/>
        <v>0</v>
      </c>
      <c r="AB53" s="228" t="str">
        <f t="shared" si="7"/>
        <v>GoldNihon Material Co., Ltd.</v>
      </c>
    </row>
    <row r="54" spans="1:28" s="227" customFormat="1" ht="43.9" customHeight="1">
      <c r="A54" s="181" t="s">
        <v>697</v>
      </c>
      <c r="B54" s="182" t="s">
        <v>1098</v>
      </c>
      <c r="C54" s="186" t="s">
        <v>2110</v>
      </c>
      <c r="D54" s="230" t="s">
        <v>2110</v>
      </c>
      <c r="E54" s="182" t="s">
        <v>1077</v>
      </c>
      <c r="F54" s="182" t="s">
        <v>697</v>
      </c>
      <c r="G54" s="182" t="str">
        <f ca="1">IF(C54=$X$4,IF(ISERROR($V54),"Enter smelter details","RMI"),IF(ISERROR($V54),"",OFFSET('Smelter Look-up'!$F$4,$V54-4,0)))</f>
        <v>RMI</v>
      </c>
      <c r="H54" s="183">
        <f ca="1">IF(ISERROR($V54),"",OFFSET('Smelter Look-up'!$G$4,$V54-4,0))</f>
        <v>0</v>
      </c>
      <c r="I54" s="184" t="str">
        <f ca="1">IF(ISERROR($V54),"",OFFSET('Smelter Look-up'!$H$4,$V54-4,0))</f>
        <v>Nara-shi</v>
      </c>
      <c r="J54" s="184" t="str">
        <f ca="1">IF(ISERROR($V54),"",OFFSET('Smelter Look-up'!$I$4,$V54-4,0))</f>
        <v>Nara</v>
      </c>
      <c r="K54" s="224"/>
      <c r="L54" s="224"/>
      <c r="M54" s="224"/>
      <c r="N54" s="224"/>
      <c r="O54" s="224"/>
      <c r="P54" s="185"/>
      <c r="Q54" s="225"/>
      <c r="R54" s="182" t="str">
        <f ca="1">IF(ISERROR($V54),"",OFFSET('Smelter Look-up'!$C$4,$V54-4,0)&amp;"")</f>
        <v>Ohura Precious Metal Industry Co., Ltd.</v>
      </c>
      <c r="S54" s="181" t="str">
        <f t="shared" ca="1" si="5"/>
        <v>JP</v>
      </c>
      <c r="T54" s="181" t="str">
        <f ca="1">IF(B54="","",IF(ISERROR(MATCH($J54,SorP!$B$1:$B$6226,0)),"",INDIRECT("'SorP'!$A$"&amp;MATCH($S54&amp;$J54,SorP!C:C,0))))</f>
        <v>JP-29</v>
      </c>
      <c r="U54" s="201"/>
      <c r="V54" s="226">
        <f>IF(C54="",NA(),IF(OR(C54="Smelter not listed",C54="Smelter not yet identified"),MATCH($B54&amp;$D54,'Smelter Look-up'!$J:$J,0),MATCH($B54&amp;$C54,'Smelter Look-up'!$J:$J,0)))</f>
        <v>207</v>
      </c>
      <c r="X54" s="227">
        <f t="shared" si="6"/>
        <v>0</v>
      </c>
      <c r="AB54" s="228" t="str">
        <f t="shared" si="7"/>
        <v>GoldOhura Precious Metal Industry Co., Ltd.</v>
      </c>
    </row>
    <row r="55" spans="1:28" s="227" customFormat="1" ht="43.9" customHeight="1">
      <c r="A55" s="181" t="s">
        <v>699</v>
      </c>
      <c r="B55" s="182" t="s">
        <v>1098</v>
      </c>
      <c r="C55" s="186" t="s">
        <v>15334</v>
      </c>
      <c r="D55" s="230" t="s">
        <v>15334</v>
      </c>
      <c r="E55" s="182" t="s">
        <v>1067</v>
      </c>
      <c r="F55" s="182" t="s">
        <v>699</v>
      </c>
      <c r="G55" s="182" t="str">
        <f ca="1">IF(C55=$X$4,IF(ISERROR($V55),"Enter smelter details","RMI"),IF(ISERROR($V55),"",OFFSET('Smelter Look-up'!$F$4,$V55-4,0)))</f>
        <v>RMI</v>
      </c>
      <c r="H55" s="183">
        <f ca="1">IF(ISERROR($V55),"",OFFSET('Smelter Look-up'!$G$4,$V55-4,0))</f>
        <v>0</v>
      </c>
      <c r="I55" s="184" t="str">
        <f ca="1">IF(ISERROR($V55),"",OFFSET('Smelter Look-up'!$H$4,$V55-4,0))</f>
        <v>Geneva</v>
      </c>
      <c r="J55" s="184" t="str">
        <f ca="1">IF(ISERROR($V55),"",OFFSET('Smelter Look-up'!$I$4,$V55-4,0))</f>
        <v>Genève</v>
      </c>
      <c r="K55" s="224"/>
      <c r="L55" s="224"/>
      <c r="M55" s="224"/>
      <c r="N55" s="224"/>
      <c r="O55" s="224"/>
      <c r="P55" s="185"/>
      <c r="Q55" s="225"/>
      <c r="R55" s="182" t="str">
        <f ca="1">IF(ISERROR($V55),"",OFFSET('Smelter Look-up'!$C$4,$V55-4,0)&amp;"")</f>
        <v>MKS PAMP SA</v>
      </c>
      <c r="S55" s="181" t="str">
        <f t="shared" ca="1" si="5"/>
        <v>CH</v>
      </c>
      <c r="T55" s="181" t="str">
        <f ca="1">IF(B55="","",IF(ISERROR(MATCH($J55,SorP!$B$1:$B$6226,0)),"",INDIRECT("'SorP'!$A$"&amp;MATCH($S55&amp;$J55,SorP!C:C,0))))</f>
        <v>CH-GE</v>
      </c>
      <c r="U55" s="201"/>
      <c r="V55" s="226">
        <f>IF(C55="",NA(),IF(OR(C55="Smelter not listed",C55="Smelter not yet identified"),MATCH($B55&amp;$D55,'Smelter Look-up'!$J:$J,0),MATCH($B55&amp;$C55,'Smelter Look-up'!$J:$J,0)))</f>
        <v>192</v>
      </c>
      <c r="X55" s="227">
        <f t="shared" si="6"/>
        <v>0</v>
      </c>
      <c r="AB55" s="228" t="str">
        <f t="shared" si="7"/>
        <v>GoldMKS PAMP SA</v>
      </c>
    </row>
    <row r="56" spans="1:28" s="227" customFormat="1" ht="43.9" customHeight="1">
      <c r="A56" s="181" t="s">
        <v>702</v>
      </c>
      <c r="B56" s="182" t="s">
        <v>1098</v>
      </c>
      <c r="C56" s="186" t="s">
        <v>1198</v>
      </c>
      <c r="D56" s="230" t="s">
        <v>1198</v>
      </c>
      <c r="E56" s="182" t="s">
        <v>1074</v>
      </c>
      <c r="F56" s="182" t="s">
        <v>702</v>
      </c>
      <c r="G56" s="182" t="str">
        <f ca="1">IF(C56=$X$4,IF(ISERROR($V56),"Enter smelter details","RMI"),IF(ISERROR($V56),"",OFFSET('Smelter Look-up'!$F$4,$V56-4,0)))</f>
        <v>RMI</v>
      </c>
      <c r="H56" s="183">
        <f ca="1">IF(ISERROR($V56),"",OFFSET('Smelter Look-up'!$G$4,$V56-4,0))</f>
        <v>0</v>
      </c>
      <c r="I56" s="184" t="str">
        <f ca="1">IF(ISERROR($V56),"",OFFSET('Smelter Look-up'!$H$4,$V56-4,0))</f>
        <v>Jakarta</v>
      </c>
      <c r="J56" s="184" t="str">
        <f ca="1">IF(ISERROR($V56),"",OFFSET('Smelter Look-up'!$I$4,$V56-4,0))</f>
        <v>Jakarta Raya</v>
      </c>
      <c r="K56" s="224"/>
      <c r="L56" s="224"/>
      <c r="M56" s="224"/>
      <c r="N56" s="224"/>
      <c r="O56" s="224"/>
      <c r="P56" s="185"/>
      <c r="Q56" s="225"/>
      <c r="R56" s="182" t="str">
        <f ca="1">IF(ISERROR($V56),"",OFFSET('Smelter Look-up'!$C$4,$V56-4,0)&amp;"")</f>
        <v>PT Aneka Tambang (Persero) Tbk</v>
      </c>
      <c r="S56" s="181" t="str">
        <f t="shared" ca="1" si="5"/>
        <v>ID</v>
      </c>
      <c r="T56" s="181" t="str">
        <f ca="1">IF(B56="","",IF(ISERROR(MATCH($J56,SorP!$B$1:$B$6226,0)),"",INDIRECT("'SorP'!$A$"&amp;MATCH($S56&amp;$J56,SorP!C:C,0))))</f>
        <v>ID-JK</v>
      </c>
      <c r="U56" s="201"/>
      <c r="V56" s="226">
        <f>IF(C56="",NA(),IF(OR(C56="Smelter not listed",C56="Smelter not yet identified"),MATCH($B56&amp;$D56,'Smelter Look-up'!$J:$J,0),MATCH($B56&amp;$C56,'Smelter Look-up'!$J:$J,0)))</f>
        <v>220</v>
      </c>
      <c r="X56" s="227">
        <f t="shared" si="6"/>
        <v>0</v>
      </c>
      <c r="AB56" s="228" t="str">
        <f t="shared" si="7"/>
        <v>GoldPT Aneka Tambang (Persero) Tbk</v>
      </c>
    </row>
    <row r="57" spans="1:28" s="227" customFormat="1" ht="43.9" customHeight="1">
      <c r="A57" s="181" t="s">
        <v>703</v>
      </c>
      <c r="B57" s="182" t="s">
        <v>1098</v>
      </c>
      <c r="C57" s="186" t="s">
        <v>12379</v>
      </c>
      <c r="D57" s="230" t="s">
        <v>12379</v>
      </c>
      <c r="E57" s="182" t="s">
        <v>1067</v>
      </c>
      <c r="F57" s="182" t="s">
        <v>703</v>
      </c>
      <c r="G57" s="182" t="str">
        <f ca="1">IF(C57=$X$4,IF(ISERROR($V57),"Enter smelter details","RMI"),IF(ISERROR($V57),"",OFFSET('Smelter Look-up'!$F$4,$V57-4,0)))</f>
        <v>RMI</v>
      </c>
      <c r="H57" s="183">
        <f ca="1">IF(ISERROR($V57),"",OFFSET('Smelter Look-up'!$G$4,$V57-4,0))</f>
        <v>0</v>
      </c>
      <c r="I57" s="184" t="str">
        <f ca="1">IF(ISERROR($V57),"",OFFSET('Smelter Look-up'!$H$4,$V57-4,0))</f>
        <v>La Chaux-de-Fonds</v>
      </c>
      <c r="J57" s="184" t="str">
        <f ca="1">IF(ISERROR($V57),"",OFFSET('Smelter Look-up'!$I$4,$V57-4,0))</f>
        <v>Neuchâtel</v>
      </c>
      <c r="K57" s="224"/>
      <c r="L57" s="224"/>
      <c r="M57" s="224"/>
      <c r="N57" s="224"/>
      <c r="O57" s="224"/>
      <c r="P57" s="185"/>
      <c r="Q57" s="225"/>
      <c r="R57" s="182" t="str">
        <f ca="1">IF(ISERROR($V57),"",OFFSET('Smelter Look-up'!$C$4,$V57-4,0)&amp;"")</f>
        <v>PX Precinox S.A.</v>
      </c>
      <c r="S57" s="181" t="str">
        <f t="shared" ca="1" si="5"/>
        <v>CH</v>
      </c>
      <c r="T57" s="181" t="str">
        <f ca="1">IF(B57="","",IF(ISERROR(MATCH($J57,SorP!$B$1:$B$6226,0)),"",INDIRECT("'SorP'!$A$"&amp;MATCH($S57&amp;$J57,SorP!C:C,0))))</f>
        <v>CH-NE</v>
      </c>
      <c r="U57" s="201"/>
      <c r="V57" s="226">
        <f>IF(C57="",NA(),IF(OR(C57="Smelter not listed",C57="Smelter not yet identified"),MATCH($B57&amp;$D57,'Smelter Look-up'!$J:$J,0),MATCH($B57&amp;$C57,'Smelter Look-up'!$J:$J,0)))</f>
        <v>221</v>
      </c>
      <c r="X57" s="227">
        <f t="shared" si="6"/>
        <v>0</v>
      </c>
      <c r="AB57" s="228" t="str">
        <f t="shared" si="7"/>
        <v>GoldPX Precinox S.A.</v>
      </c>
    </row>
    <row r="58" spans="1:28" s="227" customFormat="1" ht="43.9" customHeight="1">
      <c r="A58" s="181" t="s">
        <v>704</v>
      </c>
      <c r="B58" s="182" t="s">
        <v>1098</v>
      </c>
      <c r="C58" s="186" t="s">
        <v>2112</v>
      </c>
      <c r="D58" s="230" t="s">
        <v>2112</v>
      </c>
      <c r="E58" s="182" t="s">
        <v>864</v>
      </c>
      <c r="F58" s="182" t="s">
        <v>704</v>
      </c>
      <c r="G58" s="182" t="str">
        <f ca="1">IF(C58=$X$4,IF(ISERROR($V58),"Enter smelter details","RMI"),IF(ISERROR($V58),"",OFFSET('Smelter Look-up'!$F$4,$V58-4,0)))</f>
        <v>RMI</v>
      </c>
      <c r="H58" s="183">
        <f ca="1">IF(ISERROR($V58),"",OFFSET('Smelter Look-up'!$G$4,$V58-4,0))</f>
        <v>0</v>
      </c>
      <c r="I58" s="184" t="str">
        <f ca="1">IF(ISERROR($V58),"",OFFSET('Smelter Look-up'!$H$4,$V58-4,0))</f>
        <v>Germiston</v>
      </c>
      <c r="J58" s="184" t="str">
        <f ca="1">IF(ISERROR($V58),"",OFFSET('Smelter Look-up'!$I$4,$V58-4,0))</f>
        <v>Gauteng</v>
      </c>
      <c r="K58" s="224"/>
      <c r="L58" s="224"/>
      <c r="M58" s="224"/>
      <c r="N58" s="224"/>
      <c r="O58" s="224"/>
      <c r="P58" s="185"/>
      <c r="Q58" s="225"/>
      <c r="R58" s="182" t="str">
        <f ca="1">IF(ISERROR($V58),"",OFFSET('Smelter Look-up'!$C$4,$V58-4,0)&amp;"")</f>
        <v>Rand Refinery (Pty) Ltd.</v>
      </c>
      <c r="S58" s="181" t="str">
        <f t="shared" ca="1" si="5"/>
        <v>ZA</v>
      </c>
      <c r="T58" s="181" t="str">
        <f ca="1">IF(B58="","",IF(ISERROR(MATCH($J58,SorP!$B$1:$B$6226,0)),"",INDIRECT("'SorP'!$A$"&amp;MATCH($S58&amp;$J58,SorP!C:C,0))))</f>
        <v>ZA-GP</v>
      </c>
      <c r="U58" s="201"/>
      <c r="V58" s="226">
        <f>IF(C58="",NA(),IF(OR(C58="Smelter not listed",C58="Smelter not yet identified"),MATCH($B58&amp;$D58,'Smelter Look-up'!$J:$J,0),MATCH($B58&amp;$C58,'Smelter Look-up'!$J:$J,0)))</f>
        <v>224</v>
      </c>
      <c r="X58" s="227">
        <f t="shared" si="6"/>
        <v>0</v>
      </c>
      <c r="AB58" s="228" t="str">
        <f t="shared" si="7"/>
        <v>GoldRand Refinery (Pty) Ltd.</v>
      </c>
    </row>
    <row r="59" spans="1:28" s="227" customFormat="1" ht="43.9" customHeight="1">
      <c r="A59" s="181" t="s">
        <v>705</v>
      </c>
      <c r="B59" s="182" t="s">
        <v>1098</v>
      </c>
      <c r="C59" s="186" t="s">
        <v>884</v>
      </c>
      <c r="D59" s="230" t="s">
        <v>884</v>
      </c>
      <c r="E59" s="182" t="s">
        <v>1066</v>
      </c>
      <c r="F59" s="182" t="s">
        <v>705</v>
      </c>
      <c r="G59" s="182" t="str">
        <f ca="1">IF(C59=$X$4,IF(ISERROR($V59),"Enter smelter details","RMI"),IF(ISERROR($V59),"",OFFSET('Smelter Look-up'!$F$4,$V59-4,0)))</f>
        <v>RMI</v>
      </c>
      <c r="H59" s="183">
        <f ca="1">IF(ISERROR($V59),"",OFFSET('Smelter Look-up'!$G$4,$V59-4,0))</f>
        <v>0</v>
      </c>
      <c r="I59" s="184" t="str">
        <f ca="1">IF(ISERROR($V59),"",OFFSET('Smelter Look-up'!$H$4,$V59-4,0))</f>
        <v>Ottawa</v>
      </c>
      <c r="J59" s="184" t="str">
        <f ca="1">IF(ISERROR($V59),"",OFFSET('Smelter Look-up'!$I$4,$V59-4,0))</f>
        <v>Ontario</v>
      </c>
      <c r="K59" s="224"/>
      <c r="L59" s="224"/>
      <c r="M59" s="224"/>
      <c r="N59" s="224"/>
      <c r="O59" s="224"/>
      <c r="P59" s="185"/>
      <c r="Q59" s="225"/>
      <c r="R59" s="182" t="str">
        <f ca="1">IF(ISERROR($V59),"",OFFSET('Smelter Look-up'!$C$4,$V59-4,0)&amp;"")</f>
        <v>Royal Canadian Mint</v>
      </c>
      <c r="S59" s="181" t="str">
        <f t="shared" ca="1" si="5"/>
        <v>CA</v>
      </c>
      <c r="T59" s="181" t="str">
        <f ca="1">IF(B59="","",IF(ISERROR(MATCH($J59,SorP!$B$1:$B$6226,0)),"",INDIRECT("'SorP'!$A$"&amp;MATCH($S59&amp;$J59,SorP!C:C,0))))</f>
        <v>CA-ON</v>
      </c>
      <c r="U59" s="201"/>
      <c r="V59" s="226">
        <f>IF(C59="",NA(),IF(OR(C59="Smelter not listed",C59="Smelter not yet identified"),MATCH($B59&amp;$D59,'Smelter Look-up'!$J:$J,0),MATCH($B59&amp;$C59,'Smelter Look-up'!$J:$J,0)))</f>
        <v>229</v>
      </c>
      <c r="X59" s="227">
        <f t="shared" si="6"/>
        <v>0</v>
      </c>
      <c r="AB59" s="228" t="str">
        <f t="shared" si="7"/>
        <v>GoldRoyal Canadian Mint</v>
      </c>
    </row>
    <row r="60" spans="1:28" s="227" customFormat="1" ht="43.9" customHeight="1">
      <c r="A60" s="181" t="s">
        <v>708</v>
      </c>
      <c r="B60" s="182" t="s">
        <v>1098</v>
      </c>
      <c r="C60" s="186" t="s">
        <v>12380</v>
      </c>
      <c r="D60" s="230" t="s">
        <v>12380</v>
      </c>
      <c r="E60" s="182" t="s">
        <v>1071</v>
      </c>
      <c r="F60" s="182" t="s">
        <v>708</v>
      </c>
      <c r="G60" s="182" t="str">
        <f ca="1">IF(C60=$X$4,IF(ISERROR($V60),"Enter smelter details","RMI"),IF(ISERROR($V60),"",OFFSET('Smelter Look-up'!$F$4,$V60-4,0)))</f>
        <v>RMI</v>
      </c>
      <c r="H60" s="183">
        <f ca="1">IF(ISERROR($V60),"",OFFSET('Smelter Look-up'!$G$4,$V60-4,0))</f>
        <v>0</v>
      </c>
      <c r="I60" s="184" t="str">
        <f ca="1">IF(ISERROR($V60),"",OFFSET('Smelter Look-up'!$H$4,$V60-4,0))</f>
        <v>Madrid</v>
      </c>
      <c r="J60" s="184" t="str">
        <f ca="1">IF(ISERROR($V60),"",OFFSET('Smelter Look-up'!$I$4,$V60-4,0))</f>
        <v>Madrid, Comunidad de</v>
      </c>
      <c r="K60" s="224"/>
      <c r="L60" s="224"/>
      <c r="M60" s="224"/>
      <c r="N60" s="224"/>
      <c r="O60" s="224"/>
      <c r="P60" s="185"/>
      <c r="Q60" s="225"/>
      <c r="R60" s="182" t="str">
        <f ca="1">IF(ISERROR($V60),"",OFFSET('Smelter Look-up'!$C$4,$V60-4,0)&amp;"")</f>
        <v>SEMPSA Joyeria Plateria S.A.</v>
      </c>
      <c r="S60" s="181" t="str">
        <f t="shared" ca="1" si="5"/>
        <v>ES</v>
      </c>
      <c r="T60" s="181" t="str">
        <f ca="1">IF(B60="","",IF(ISERROR(MATCH($J60,SorP!$B$1:$B$6226,0)),"",INDIRECT("'SorP'!$A$"&amp;MATCH($S60&amp;$J60,SorP!C:C,0))))</f>
        <v>ES-MD</v>
      </c>
      <c r="U60" s="201"/>
      <c r="V60" s="226">
        <f>IF(C60="",NA(),IF(OR(C60="Smelter not listed",C60="Smelter not yet identified"),MATCH($B60&amp;$D60,'Smelter Look-up'!$J:$J,0),MATCH($B60&amp;$C60,'Smelter Look-up'!$J:$J,0)))</f>
        <v>242</v>
      </c>
      <c r="X60" s="227">
        <f t="shared" si="6"/>
        <v>0</v>
      </c>
      <c r="AB60" s="228" t="str">
        <f t="shared" si="7"/>
        <v>GoldSEMPSA Joyeria Plateria S.A.</v>
      </c>
    </row>
    <row r="61" spans="1:28" s="227" customFormat="1" ht="43.9" customHeight="1">
      <c r="A61" s="181" t="s">
        <v>709</v>
      </c>
      <c r="B61" s="182" t="s">
        <v>1098</v>
      </c>
      <c r="C61" s="186" t="s">
        <v>2114</v>
      </c>
      <c r="D61" s="230" t="s">
        <v>2114</v>
      </c>
      <c r="E61" s="182" t="s">
        <v>1069</v>
      </c>
      <c r="F61" s="182" t="s">
        <v>709</v>
      </c>
      <c r="G61" s="182" t="str">
        <f ca="1">IF(C61=$X$4,IF(ISERROR($V61),"Enter smelter details","RMI"),IF(ISERROR($V61),"",OFFSET('Smelter Look-up'!$F$4,$V61-4,0)))</f>
        <v>RMI</v>
      </c>
      <c r="H61" s="183">
        <f ca="1">IF(ISERROR($V61),"",OFFSET('Smelter Look-up'!$G$4,$V61-4,0))</f>
        <v>0</v>
      </c>
      <c r="I61" s="184" t="str">
        <f ca="1">IF(ISERROR($V61),"",OFFSET('Smelter Look-up'!$H$4,$V61-4,0))</f>
        <v>Zhaoyuan</v>
      </c>
      <c r="J61" s="184" t="str">
        <f ca="1">IF(ISERROR($V61),"",OFFSET('Smelter Look-up'!$I$4,$V61-4,0))</f>
        <v>Shandong Sheng</v>
      </c>
      <c r="K61" s="224"/>
      <c r="L61" s="224"/>
      <c r="M61" s="224"/>
      <c r="N61" s="224"/>
      <c r="O61" s="224"/>
      <c r="P61" s="185"/>
      <c r="Q61" s="225"/>
      <c r="R61" s="182" t="str">
        <f ca="1">IF(ISERROR($V61),"",OFFSET('Smelter Look-up'!$C$4,$V61-4,0)&amp;"")</f>
        <v>Shandong Zhaojin Gold &amp; Silver Refinery Co., Ltd.</v>
      </c>
      <c r="S61" s="181" t="str">
        <f t="shared" ca="1" si="5"/>
        <v>CN</v>
      </c>
      <c r="T61" s="181" t="str">
        <f ca="1">IF(B61="","",IF(ISERROR(MATCH($J61,SorP!$B$1:$B$6226,0)),"",INDIRECT("'SorP'!$A$"&amp;MATCH($S61&amp;$J61,SorP!C:C,0))))</f>
        <v>CN-SD</v>
      </c>
      <c r="U61" s="201"/>
      <c r="V61" s="226">
        <f>IF(C61="",NA(),IF(OR(C61="Smelter not listed",C61="Smelter not yet identified"),MATCH($B61&amp;$D61,'Smelter Look-up'!$J:$J,0),MATCH($B61&amp;$C61,'Smelter Look-up'!$J:$J,0)))</f>
        <v>254</v>
      </c>
      <c r="X61" s="227">
        <f t="shared" si="6"/>
        <v>0</v>
      </c>
      <c r="AB61" s="228" t="str">
        <f t="shared" si="7"/>
        <v>GoldShandong Zhaojin Gold &amp; Silver Refinery Co., Ltd.</v>
      </c>
    </row>
    <row r="62" spans="1:28" s="227" customFormat="1" ht="43.9" customHeight="1">
      <c r="A62" s="181" t="s">
        <v>1357</v>
      </c>
      <c r="B62" s="182" t="s">
        <v>1098</v>
      </c>
      <c r="C62" s="186" t="s">
        <v>2115</v>
      </c>
      <c r="D62" s="230" t="s">
        <v>2115</v>
      </c>
      <c r="E62" s="182" t="s">
        <v>1069</v>
      </c>
      <c r="F62" s="182" t="s">
        <v>1357</v>
      </c>
      <c r="G62" s="182" t="str">
        <f ca="1">IF(C62=$X$4,IF(ISERROR($V62),"Enter smelter details","RMI"),IF(ISERROR($V62),"",OFFSET('Smelter Look-up'!$F$4,$V62-4,0)))</f>
        <v>RMI</v>
      </c>
      <c r="H62" s="183">
        <f ca="1">IF(ISERROR($V62),"",OFFSET('Smelter Look-up'!$G$4,$V62-4,0))</f>
        <v>0</v>
      </c>
      <c r="I62" s="184" t="str">
        <f ca="1">IF(ISERROR($V62),"",OFFSET('Smelter Look-up'!$H$4,$V62-4,0))</f>
        <v>Chengdu</v>
      </c>
      <c r="J62" s="184" t="str">
        <f ca="1">IF(ISERROR($V62),"",OFFSET('Smelter Look-up'!$I$4,$V62-4,0))</f>
        <v>Sichuan Sheng</v>
      </c>
      <c r="K62" s="224"/>
      <c r="L62" s="224"/>
      <c r="M62" s="224"/>
      <c r="N62" s="224"/>
      <c r="O62" s="224"/>
      <c r="P62" s="185"/>
      <c r="Q62" s="225"/>
      <c r="R62" s="182" t="str">
        <f ca="1">IF(ISERROR($V62),"",OFFSET('Smelter Look-up'!$C$4,$V62-4,0)&amp;"")</f>
        <v>Sichuan Tianze Precious Metals Co., Ltd.</v>
      </c>
      <c r="S62" s="181" t="str">
        <f t="shared" ca="1" si="5"/>
        <v>CN</v>
      </c>
      <c r="T62" s="181" t="str">
        <f ca="1">IF(B62="","",IF(ISERROR(MATCH($J62,SorP!$B$1:$B$6226,0)),"",INDIRECT("'SorP'!$A$"&amp;MATCH($S62&amp;$J62,SorP!C:C,0))))</f>
        <v>CN-SC</v>
      </c>
      <c r="U62" s="201"/>
      <c r="V62" s="226">
        <f>IF(C62="",NA(),IF(OR(C62="Smelter not listed",C62="Smelter not yet identified"),MATCH($B62&amp;$D62,'Smelter Look-up'!$J:$J,0),MATCH($B62&amp;$C62,'Smelter Look-up'!$J:$J,0)))</f>
        <v>262</v>
      </c>
      <c r="X62" s="227">
        <f t="shared" si="6"/>
        <v>0</v>
      </c>
      <c r="AB62" s="228" t="str">
        <f t="shared" si="7"/>
        <v>GoldSichuan Tianze Precious Metals Co., Ltd.</v>
      </c>
    </row>
    <row r="63" spans="1:28" s="227" customFormat="1" ht="43.9" customHeight="1">
      <c r="A63" s="181" t="s">
        <v>711</v>
      </c>
      <c r="B63" s="182" t="s">
        <v>1098</v>
      </c>
      <c r="C63" s="186" t="s">
        <v>886</v>
      </c>
      <c r="D63" s="230" t="s">
        <v>886</v>
      </c>
      <c r="E63" s="182" t="s">
        <v>2383</v>
      </c>
      <c r="F63" s="182" t="s">
        <v>711</v>
      </c>
      <c r="G63" s="182" t="str">
        <f ca="1">IF(C63=$X$4,IF(ISERROR($V63),"Enter smelter details","RMI"),IF(ISERROR($V63),"",OFFSET('Smelter Look-up'!$F$4,$V63-4,0)))</f>
        <v>RMI</v>
      </c>
      <c r="H63" s="183">
        <f ca="1">IF(ISERROR($V63),"",OFFSET('Smelter Look-up'!$G$4,$V63-4,0))</f>
        <v>0</v>
      </c>
      <c r="I63" s="184" t="str">
        <f ca="1">IF(ISERROR($V63),"",OFFSET('Smelter Look-up'!$H$4,$V63-4,0))</f>
        <v>Tainan City</v>
      </c>
      <c r="J63" s="184" t="str">
        <f ca="1">IF(ISERROR($V63),"",OFFSET('Smelter Look-up'!$I$4,$V63-4,0))</f>
        <v>Tainan</v>
      </c>
      <c r="K63" s="224"/>
      <c r="L63" s="224"/>
      <c r="M63" s="224"/>
      <c r="N63" s="224"/>
      <c r="O63" s="224"/>
      <c r="P63" s="185"/>
      <c r="Q63" s="225"/>
      <c r="R63" s="182" t="str">
        <f ca="1">IF(ISERROR($V63),"",OFFSET('Smelter Look-up'!$C$4,$V63-4,0)&amp;"")</f>
        <v>Solar Applied Materials Technology Corp.</v>
      </c>
      <c r="S63" s="181" t="str">
        <f t="shared" ca="1" si="5"/>
        <v>TW</v>
      </c>
      <c r="T63" s="181" t="str">
        <f ca="1">IF(B63="","",IF(ISERROR(MATCH($J63,SorP!$B$1:$B$6226,0)),"",INDIRECT("'SorP'!$A$"&amp;MATCH($S63&amp;$J63,SorP!C:C,0))))</f>
        <v>TW-TNN</v>
      </c>
      <c r="U63" s="201"/>
      <c r="V63" s="226">
        <f>IF(C63="",NA(),IF(OR(C63="Smelter not listed",C63="Smelter not yet identified"),MATCH($B63&amp;$D63,'Smelter Look-up'!$J:$J,0),MATCH($B63&amp;$C63,'Smelter Look-up'!$J:$J,0)))</f>
        <v>267</v>
      </c>
      <c r="X63" s="227">
        <f t="shared" si="6"/>
        <v>0</v>
      </c>
      <c r="AB63" s="228" t="str">
        <f t="shared" si="7"/>
        <v>GoldSolar Applied Materials Technology Corp.</v>
      </c>
    </row>
    <row r="64" spans="1:28" s="227" customFormat="1" ht="43.9" customHeight="1">
      <c r="A64" s="181" t="s">
        <v>712</v>
      </c>
      <c r="B64" s="182" t="s">
        <v>1098</v>
      </c>
      <c r="C64" s="186" t="s">
        <v>54</v>
      </c>
      <c r="D64" s="230" t="s">
        <v>54</v>
      </c>
      <c r="E64" s="182" t="s">
        <v>1077</v>
      </c>
      <c r="F64" s="182" t="s">
        <v>712</v>
      </c>
      <c r="G64" s="182" t="str">
        <f ca="1">IF(C64=$X$4,IF(ISERROR($V64),"Enter smelter details","RMI"),IF(ISERROR($V64),"",OFFSET('Smelter Look-up'!$F$4,$V64-4,0)))</f>
        <v>RMI</v>
      </c>
      <c r="H64" s="183">
        <f ca="1">IF(ISERROR($V64),"",OFFSET('Smelter Look-up'!$G$4,$V64-4,0))</f>
        <v>0</v>
      </c>
      <c r="I64" s="184" t="str">
        <f ca="1">IF(ISERROR($V64),"",OFFSET('Smelter Look-up'!$H$4,$V64-4,0))</f>
        <v>Saijo</v>
      </c>
      <c r="J64" s="184" t="str">
        <f ca="1">IF(ISERROR($V64),"",OFFSET('Smelter Look-up'!$I$4,$V64-4,0))</f>
        <v>Ehime</v>
      </c>
      <c r="K64" s="224"/>
      <c r="L64" s="224"/>
      <c r="M64" s="224"/>
      <c r="N64" s="224"/>
      <c r="O64" s="224"/>
      <c r="P64" s="185"/>
      <c r="Q64" s="225"/>
      <c r="R64" s="182" t="str">
        <f ca="1">IF(ISERROR($V64),"",OFFSET('Smelter Look-up'!$C$4,$V64-4,0)&amp;"")</f>
        <v>Sumitomo Metal Mining Co., Ltd.</v>
      </c>
      <c r="S64" s="181" t="str">
        <f t="shared" ca="1" si="5"/>
        <v>JP</v>
      </c>
      <c r="T64" s="181" t="str">
        <f ca="1">IF(B64="","",IF(ISERROR(MATCH($J64,SorP!$B$1:$B$6226,0)),"",INDIRECT("'SorP'!$A$"&amp;MATCH($S64&amp;$J64,SorP!C:C,0))))</f>
        <v>JP-38</v>
      </c>
      <c r="U64" s="201"/>
      <c r="V64" s="226">
        <f>IF(C64="",NA(),IF(OR(C64="Smelter not listed",C64="Smelter not yet identified"),MATCH($B64&amp;$D64,'Smelter Look-up'!$J:$J,0),MATCH($B64&amp;$C64,'Smelter Look-up'!$J:$J,0)))</f>
        <v>274</v>
      </c>
      <c r="X64" s="227">
        <f t="shared" si="6"/>
        <v>0</v>
      </c>
      <c r="AB64" s="228" t="str">
        <f t="shared" si="7"/>
        <v>GoldSumitomo Metal Mining Co., Ltd.</v>
      </c>
    </row>
    <row r="65" spans="1:28" s="227" customFormat="1" ht="43.9" customHeight="1">
      <c r="A65" s="181" t="s">
        <v>713</v>
      </c>
      <c r="B65" s="182" t="s">
        <v>1098</v>
      </c>
      <c r="C65" s="186" t="s">
        <v>1199</v>
      </c>
      <c r="D65" s="230" t="s">
        <v>1199</v>
      </c>
      <c r="E65" s="182" t="s">
        <v>1077</v>
      </c>
      <c r="F65" s="182" t="s">
        <v>713</v>
      </c>
      <c r="G65" s="182" t="str">
        <f ca="1">IF(C65=$X$4,IF(ISERROR($V65),"Enter smelter details","RMI"),IF(ISERROR($V65),"",OFFSET('Smelter Look-up'!$F$4,$V65-4,0)))</f>
        <v>RMI</v>
      </c>
      <c r="H65" s="183">
        <f ca="1">IF(ISERROR($V65),"",OFFSET('Smelter Look-up'!$G$4,$V65-4,0))</f>
        <v>0</v>
      </c>
      <c r="I65" s="184" t="str">
        <f ca="1">IF(ISERROR($V65),"",OFFSET('Smelter Look-up'!$H$4,$V65-4,0))</f>
        <v>Hiratsuka</v>
      </c>
      <c r="J65" s="184" t="str">
        <f ca="1">IF(ISERROR($V65),"",OFFSET('Smelter Look-up'!$I$4,$V65-4,0))</f>
        <v>Kanagawa</v>
      </c>
      <c r="K65" s="224"/>
      <c r="L65" s="224"/>
      <c r="M65" s="224"/>
      <c r="N65" s="224"/>
      <c r="O65" s="224"/>
      <c r="P65" s="185"/>
      <c r="Q65" s="225"/>
      <c r="R65" s="182" t="str">
        <f ca="1">IF(ISERROR($V65),"",OFFSET('Smelter Look-up'!$C$4,$V65-4,0)&amp;"")</f>
        <v>Tanaka Kikinzoku Kogyo K.K.</v>
      </c>
      <c r="S65" s="181" t="str">
        <f t="shared" ca="1" si="5"/>
        <v>JP</v>
      </c>
      <c r="T65" s="181" t="str">
        <f ca="1">IF(B65="","",IF(ISERROR(MATCH($J65,SorP!$B$1:$B$6226,0)),"",INDIRECT("'SorP'!$A$"&amp;MATCH($S65&amp;$J65,SorP!C:C,0))))</f>
        <v>JP-14</v>
      </c>
      <c r="U65" s="201"/>
      <c r="V65" s="226">
        <f>IF(C65="",NA(),IF(OR(C65="Smelter not listed",C65="Smelter not yet identified"),MATCH($B65&amp;$D65,'Smelter Look-up'!$J:$J,0),MATCH($B65&amp;$C65,'Smelter Look-up'!$J:$J,0)))</f>
        <v>287</v>
      </c>
      <c r="X65" s="227">
        <f t="shared" si="6"/>
        <v>0</v>
      </c>
      <c r="AB65" s="228" t="str">
        <f t="shared" si="7"/>
        <v>GoldTanaka Kikinzoku Kogyo K.K.</v>
      </c>
    </row>
    <row r="66" spans="1:28" s="227" customFormat="1" ht="43.9" customHeight="1">
      <c r="A66" s="181" t="s">
        <v>715</v>
      </c>
      <c r="B66" s="182" t="s">
        <v>1098</v>
      </c>
      <c r="C66" s="186" t="s">
        <v>14918</v>
      </c>
      <c r="D66" s="230" t="s">
        <v>14918</v>
      </c>
      <c r="E66" s="182" t="s">
        <v>1069</v>
      </c>
      <c r="F66" s="182" t="s">
        <v>715</v>
      </c>
      <c r="G66" s="182" t="str">
        <f ca="1">IF(C66=$X$4,IF(ISERROR($V66),"Enter smelter details","RMI"),IF(ISERROR($V66),"",OFFSET('Smelter Look-up'!$F$4,$V66-4,0)))</f>
        <v>RMI</v>
      </c>
      <c r="H66" s="183">
        <f ca="1">IF(ISERROR($V66),"",OFFSET('Smelter Look-up'!$G$4,$V66-4,0))</f>
        <v>0</v>
      </c>
      <c r="I66" s="184" t="str">
        <f ca="1">IF(ISERROR($V66),"",OFFSET('Smelter Look-up'!$H$4,$V66-4,0))</f>
        <v>Laizhou</v>
      </c>
      <c r="J66" s="184" t="str">
        <f ca="1">IF(ISERROR($V66),"",OFFSET('Smelter Look-up'!$I$4,$V66-4,0))</f>
        <v>Shandong Sheng</v>
      </c>
      <c r="K66" s="224"/>
      <c r="L66" s="224"/>
      <c r="M66" s="224"/>
      <c r="N66" s="224"/>
      <c r="O66" s="224"/>
      <c r="P66" s="185"/>
      <c r="Q66" s="225"/>
      <c r="R66" s="182" t="str">
        <f ca="1">IF(ISERROR($V66),"",OFFSET('Smelter Look-up'!$C$4,$V66-4,0)&amp;"")</f>
        <v>Shandong Gold Smelting Co., Ltd.</v>
      </c>
      <c r="S66" s="181" t="str">
        <f t="shared" ca="1" si="5"/>
        <v>CN</v>
      </c>
      <c r="T66" s="181" t="str">
        <f ca="1">IF(B66="","",IF(ISERROR(MATCH($J66,SorP!$B$1:$B$6226,0)),"",INDIRECT("'SorP'!$A$"&amp;MATCH($S66&amp;$J66,SorP!C:C,0))))</f>
        <v>CN-SD</v>
      </c>
      <c r="U66" s="201"/>
      <c r="V66" s="226">
        <f>IF(C66="",NA(),IF(OR(C66="Smelter not listed",C66="Smelter not yet identified"),MATCH($B66&amp;$D66,'Smelter Look-up'!$J:$J,0),MATCH($B66&amp;$C66,'Smelter Look-up'!$J:$J,0)))</f>
        <v>247</v>
      </c>
      <c r="X66" s="227">
        <f t="shared" si="6"/>
        <v>0</v>
      </c>
      <c r="AB66" s="228" t="str">
        <f t="shared" si="7"/>
        <v>GoldShandong Gold Smelting Co., Ltd.</v>
      </c>
    </row>
    <row r="67" spans="1:28" s="227" customFormat="1" ht="43.9" customHeight="1">
      <c r="A67" s="181" t="s">
        <v>716</v>
      </c>
      <c r="B67" s="182" t="s">
        <v>1098</v>
      </c>
      <c r="C67" s="186" t="s">
        <v>2117</v>
      </c>
      <c r="D67" s="230" t="s">
        <v>2117</v>
      </c>
      <c r="E67" s="182" t="s">
        <v>1077</v>
      </c>
      <c r="F67" s="182" t="s">
        <v>716</v>
      </c>
      <c r="G67" s="182" t="str">
        <f ca="1">IF(C67=$X$4,IF(ISERROR($V67),"Enter smelter details","RMI"),IF(ISERROR($V67),"",OFFSET('Smelter Look-up'!$F$4,$V67-4,0)))</f>
        <v>RMI</v>
      </c>
      <c r="H67" s="183">
        <f ca="1">IF(ISERROR($V67),"",OFFSET('Smelter Look-up'!$G$4,$V67-4,0))</f>
        <v>0</v>
      </c>
      <c r="I67" s="184" t="str">
        <f ca="1">IF(ISERROR($V67),"",OFFSET('Smelter Look-up'!$H$4,$V67-4,0))</f>
        <v>Kuki</v>
      </c>
      <c r="J67" s="184" t="str">
        <f ca="1">IF(ISERROR($V67),"",OFFSET('Smelter Look-up'!$I$4,$V67-4,0))</f>
        <v>Saitama</v>
      </c>
      <c r="K67" s="224"/>
      <c r="L67" s="224"/>
      <c r="M67" s="224"/>
      <c r="N67" s="224"/>
      <c r="O67" s="224"/>
      <c r="P67" s="185"/>
      <c r="Q67" s="225"/>
      <c r="R67" s="182" t="str">
        <f ca="1">IF(ISERROR($V67),"",OFFSET('Smelter Look-up'!$C$4,$V67-4,0)&amp;"")</f>
        <v>Tokuriki Honten Co., Ltd.</v>
      </c>
      <c r="S67" s="181" t="str">
        <f t="shared" ca="1" si="5"/>
        <v>JP</v>
      </c>
      <c r="T67" s="181" t="str">
        <f ca="1">IF(B67="","",IF(ISERROR(MATCH($J67,SorP!$B$1:$B$6226,0)),"",INDIRECT("'SorP'!$A$"&amp;MATCH($S67&amp;$J67,SorP!C:C,0))))</f>
        <v>JP-11</v>
      </c>
      <c r="U67" s="201"/>
      <c r="V67" s="226">
        <f>IF(C67="",NA(),IF(OR(C67="Smelter not listed",C67="Smelter not yet identified"),MATCH($B67&amp;$D67,'Smelter Look-up'!$J:$J,0),MATCH($B67&amp;$C67,'Smelter Look-up'!$J:$J,0)))</f>
        <v>293</v>
      </c>
      <c r="X67" s="227">
        <f t="shared" si="6"/>
        <v>0</v>
      </c>
      <c r="AB67" s="228" t="str">
        <f t="shared" si="7"/>
        <v>GoldTokuriki Honten Co., Ltd.</v>
      </c>
    </row>
    <row r="68" spans="1:28" s="227" customFormat="1" ht="43.9" customHeight="1">
      <c r="A68" s="181" t="s">
        <v>719</v>
      </c>
      <c r="B68" s="182" t="s">
        <v>1098</v>
      </c>
      <c r="C68" s="186" t="s">
        <v>2283</v>
      </c>
      <c r="D68" s="230" t="s">
        <v>2283</v>
      </c>
      <c r="E68" s="182" t="s">
        <v>1064</v>
      </c>
      <c r="F68" s="182" t="s">
        <v>719</v>
      </c>
      <c r="G68" s="182" t="str">
        <f ca="1">IF(C68=$X$4,IF(ISERROR($V68),"Enter smelter details","RMI"),IF(ISERROR($V68),"",OFFSET('Smelter Look-up'!$F$4,$V68-4,0)))</f>
        <v>RMI</v>
      </c>
      <c r="H68" s="183">
        <f ca="1">IF(ISERROR($V68),"",OFFSET('Smelter Look-up'!$G$4,$V68-4,0))</f>
        <v>0</v>
      </c>
      <c r="I68" s="184" t="str">
        <f ca="1">IF(ISERROR($V68),"",OFFSET('Smelter Look-up'!$H$4,$V68-4,0))</f>
        <v>Hoboken</v>
      </c>
      <c r="J68" s="184" t="str">
        <f ca="1">IF(ISERROR($V68),"",OFFSET('Smelter Look-up'!$I$4,$V68-4,0))</f>
        <v>Antwerpen</v>
      </c>
      <c r="K68" s="224"/>
      <c r="L68" s="224"/>
      <c r="M68" s="224"/>
      <c r="N68" s="224"/>
      <c r="O68" s="224"/>
      <c r="P68" s="185"/>
      <c r="Q68" s="225"/>
      <c r="R68" s="182" t="str">
        <f ca="1">IF(ISERROR($V68),"",OFFSET('Smelter Look-up'!$C$4,$V68-4,0)&amp;"")</f>
        <v>Umicore S.A. Business Unit Precious Metals Refining</v>
      </c>
      <c r="S68" s="181" t="str">
        <f t="shared" ca="1" si="5"/>
        <v>BE</v>
      </c>
      <c r="T68" s="181" t="str">
        <f ca="1">IF(B68="","",IF(ISERROR(MATCH($J68,SorP!$B$1:$B$6226,0)),"",INDIRECT("'SorP'!$A$"&amp;MATCH($S68&amp;$J68,SorP!C:C,0))))</f>
        <v>BE-VAN</v>
      </c>
      <c r="U68" s="201"/>
      <c r="V68" s="226">
        <f>IF(C68="",NA(),IF(OR(C68="Smelter not listed",C68="Smelter not yet identified"),MATCH($B68&amp;$D68,'Smelter Look-up'!$J:$J,0),MATCH($B68&amp;$C68,'Smelter Look-up'!$J:$J,0)))</f>
        <v>302</v>
      </c>
      <c r="X68" s="227">
        <f t="shared" si="6"/>
        <v>0</v>
      </c>
      <c r="AB68" s="228" t="str">
        <f t="shared" si="7"/>
        <v>GoldUmicore S.A. Business Unit Precious Metals Refining</v>
      </c>
    </row>
    <row r="69" spans="1:28" s="227" customFormat="1" ht="43.9" customHeight="1">
      <c r="A69" s="181" t="s">
        <v>720</v>
      </c>
      <c r="B69" s="182" t="s">
        <v>1098</v>
      </c>
      <c r="C69" s="186" t="s">
        <v>792</v>
      </c>
      <c r="D69" s="230" t="s">
        <v>792</v>
      </c>
      <c r="E69" s="182" t="s">
        <v>2384</v>
      </c>
      <c r="F69" s="182" t="s">
        <v>720</v>
      </c>
      <c r="G69" s="182" t="str">
        <f ca="1">IF(C69=$X$4,IF(ISERROR($V69),"Enter smelter details","RMI"),IF(ISERROR($V69),"",OFFSET('Smelter Look-up'!$F$4,$V69-4,0)))</f>
        <v>RMI</v>
      </c>
      <c r="H69" s="183">
        <f ca="1">IF(ISERROR($V69),"",OFFSET('Smelter Look-up'!$G$4,$V69-4,0))</f>
        <v>0</v>
      </c>
      <c r="I69" s="184" t="str">
        <f ca="1">IF(ISERROR($V69),"",OFFSET('Smelter Look-up'!$H$4,$V69-4,0))</f>
        <v>Alden</v>
      </c>
      <c r="J69" s="184" t="str">
        <f ca="1">IF(ISERROR($V69),"",OFFSET('Smelter Look-up'!$I$4,$V69-4,0))</f>
        <v>New York</v>
      </c>
      <c r="K69" s="224"/>
      <c r="L69" s="224"/>
      <c r="M69" s="224"/>
      <c r="N69" s="224"/>
      <c r="O69" s="224"/>
      <c r="P69" s="185"/>
      <c r="Q69" s="225"/>
      <c r="R69" s="182" t="str">
        <f ca="1">IF(ISERROR($V69),"",OFFSET('Smelter Look-up'!$C$4,$V69-4,0)&amp;"")</f>
        <v>United Precious Metal Refining, Inc.</v>
      </c>
      <c r="S69" s="181" t="str">
        <f t="shared" ref="S69" ca="1" si="8">IF(B69="","",IF(ISERROR(MATCH($E69,CL,0)),"Unknown",INDIRECT("'C'!$A$"&amp;MATCH($E69,CL,0)+1)))</f>
        <v>US</v>
      </c>
      <c r="T69" s="181" t="str">
        <f ca="1">IF(B69="","",IF(ISERROR(MATCH($J69,SorP!$B$1:$B$6226,0)),"",INDIRECT("'SorP'!$A$"&amp;MATCH($S69&amp;$J69,SorP!C:C,0))))</f>
        <v>US-NY</v>
      </c>
      <c r="U69" s="201"/>
      <c r="V69" s="226">
        <f>IF(C69="",NA(),IF(OR(C69="Smelter not listed",C69="Smelter not yet identified"),MATCH($B69&amp;$D69,'Smelter Look-up'!$J:$J,0),MATCH($B69&amp;$C69,'Smelter Look-up'!$J:$J,0)))</f>
        <v>303</v>
      </c>
      <c r="X69" s="227">
        <f t="shared" ref="X69" si="9">IF(AND(C69="Smelter not listed",OR(LEN(D69)=0,LEN(E69)=0)),1,0)</f>
        <v>0</v>
      </c>
      <c r="AB69" s="228" t="str">
        <f t="shared" ref="AB69" si="10">B69&amp;C69</f>
        <v>GoldUnited Precious Metal Refining, Inc.</v>
      </c>
    </row>
    <row r="70" spans="1:28" s="227" customFormat="1" ht="43.9" customHeight="1">
      <c r="A70" s="181" t="s">
        <v>721</v>
      </c>
      <c r="B70" s="182" t="s">
        <v>1098</v>
      </c>
      <c r="C70" s="186" t="s">
        <v>2285</v>
      </c>
      <c r="D70" s="230" t="s">
        <v>2285</v>
      </c>
      <c r="E70" s="182" t="s">
        <v>1067</v>
      </c>
      <c r="F70" s="182" t="s">
        <v>721</v>
      </c>
      <c r="G70" s="182" t="str">
        <f ca="1">IF(C70=$X$4,IF(ISERROR($V70),"Enter smelter details","RMI"),IF(ISERROR($V70),"",OFFSET('Smelter Look-up'!$F$4,$V70-4,0)))</f>
        <v>RMI</v>
      </c>
      <c r="H70" s="183">
        <f ca="1">IF(ISERROR($V70),"",OFFSET('Smelter Look-up'!$G$4,$V70-4,0))</f>
        <v>0</v>
      </c>
      <c r="I70" s="184" t="str">
        <f ca="1">IF(ISERROR($V70),"",OFFSET('Smelter Look-up'!$H$4,$V70-4,0))</f>
        <v>Balerna</v>
      </c>
      <c r="J70" s="184" t="str">
        <f ca="1">IF(ISERROR($V70),"",OFFSET('Smelter Look-up'!$I$4,$V70-4,0))</f>
        <v>Ticino</v>
      </c>
      <c r="K70" s="224"/>
      <c r="L70" s="224"/>
      <c r="M70" s="224"/>
      <c r="N70" s="224"/>
      <c r="O70" s="224"/>
      <c r="P70" s="185"/>
      <c r="Q70" s="225"/>
      <c r="R70" s="182" t="str">
        <f ca="1">IF(ISERROR($V70),"",OFFSET('Smelter Look-up'!$C$4,$V70-4,0)&amp;"")</f>
        <v>Valcambi S.A.</v>
      </c>
      <c r="S70" s="181" t="str">
        <f t="shared" ref="S70:S101" ca="1" si="11">IF(B70="","",IF(ISERROR(MATCH($E70,CL,0)),"Unknown",INDIRECT("'C'!$A$"&amp;MATCH($E70,CL,0)+1)))</f>
        <v>CH</v>
      </c>
      <c r="T70" s="181" t="str">
        <f ca="1">IF(B70="","",IF(ISERROR(MATCH($J70,SorP!$B$1:$B$6226,0)),"",INDIRECT("'SorP'!$A$"&amp;MATCH($S70&amp;$J70,SorP!C:C,0))))</f>
        <v>CH-TI</v>
      </c>
      <c r="U70" s="201"/>
      <c r="V70" s="226">
        <f>IF(C70="",NA(),IF(OR(C70="Smelter not listed",C70="Smelter not yet identified"),MATCH($B70&amp;$D70,'Smelter Look-up'!$J:$J,0),MATCH($B70&amp;$C70,'Smelter Look-up'!$J:$J,0)))</f>
        <v>304</v>
      </c>
      <c r="X70" s="227">
        <f t="shared" ref="X70:X101" si="12">IF(AND(C70="Smelter not listed",OR(LEN(D70)=0,LEN(E70)=0)),1,0)</f>
        <v>0</v>
      </c>
      <c r="AB70" s="228" t="str">
        <f t="shared" ref="AB70:AB101" si="13">B70&amp;C70</f>
        <v>GoldValcambi S.A.</v>
      </c>
    </row>
    <row r="71" spans="1:28" s="227" customFormat="1" ht="43.9" customHeight="1">
      <c r="A71" s="181" t="s">
        <v>722</v>
      </c>
      <c r="B71" s="182" t="s">
        <v>1098</v>
      </c>
      <c r="C71" s="186" t="s">
        <v>15827</v>
      </c>
      <c r="D71" s="230" t="s">
        <v>15827</v>
      </c>
      <c r="E71" s="182" t="s">
        <v>1062</v>
      </c>
      <c r="F71" s="182" t="s">
        <v>722</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AU</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2"/>
        <v>0</v>
      </c>
      <c r="AB71" s="228" t="str">
        <f t="shared" si="13"/>
        <v>GoldGold Corporation - The Perth Mint</v>
      </c>
    </row>
    <row r="72" spans="1:28" s="227" customFormat="1" ht="43.9" customHeight="1">
      <c r="A72" s="181" t="s">
        <v>723</v>
      </c>
      <c r="B72" s="182" t="s">
        <v>1098</v>
      </c>
      <c r="C72" s="186" t="s">
        <v>12873</v>
      </c>
      <c r="D72" s="230" t="s">
        <v>12873</v>
      </c>
      <c r="E72" s="182" t="s">
        <v>1077</v>
      </c>
      <c r="F72" s="182" t="s">
        <v>723</v>
      </c>
      <c r="G72" s="182" t="str">
        <f ca="1">IF(C72=$X$4,IF(ISERROR($V72),"Enter smelter details","RMI"),IF(ISERROR($V72),"",OFFSET('Smelter Look-up'!$F$4,$V72-4,0)))</f>
        <v>RMI</v>
      </c>
      <c r="H72" s="183">
        <f ca="1">IF(ISERROR($V72),"",OFFSET('Smelter Look-up'!$G$4,$V72-4,0))</f>
        <v>0</v>
      </c>
      <c r="I72" s="184" t="str">
        <f ca="1">IF(ISERROR($V72),"",OFFSET('Smelter Look-up'!$H$4,$V72-4,0))</f>
        <v>Konan</v>
      </c>
      <c r="J72" s="184" t="str">
        <f ca="1">IF(ISERROR($V72),"",OFFSET('Smelter Look-up'!$I$4,$V72-4,0))</f>
        <v>Kochi</v>
      </c>
      <c r="K72" s="224"/>
      <c r="L72" s="224"/>
      <c r="M72" s="224"/>
      <c r="N72" s="224"/>
      <c r="O72" s="224"/>
      <c r="P72" s="185"/>
      <c r="Q72" s="225"/>
      <c r="R72" s="182" t="str">
        <f ca="1">IF(ISERROR($V72),"",OFFSET('Smelter Look-up'!$C$4,$V72-4,0)&amp;"")</f>
        <v>Yamakin Co., Ltd.</v>
      </c>
      <c r="S72" s="181" t="str">
        <f t="shared" ca="1" si="11"/>
        <v>JP</v>
      </c>
      <c r="T72" s="181" t="str">
        <f ca="1">IF(B72="","",IF(ISERROR(MATCH($J72,SorP!$B$1:$B$6226,0)),"",INDIRECT("'SorP'!$A$"&amp;MATCH($S72&amp;$J72,SorP!C:C,0))))</f>
        <v>JP-39</v>
      </c>
      <c r="U72" s="201"/>
      <c r="V72" s="226">
        <f>IF(C72="",NA(),IF(OR(C72="Smelter not listed",C72="Smelter not yet identified"),MATCH($B72&amp;$D72,'Smelter Look-up'!$J:$J,0),MATCH($B72&amp;$C72,'Smelter Look-up'!$J:$J,0)))</f>
        <v>310</v>
      </c>
      <c r="X72" s="227">
        <f t="shared" si="12"/>
        <v>0</v>
      </c>
      <c r="AB72" s="228" t="str">
        <f t="shared" si="13"/>
        <v>GoldYamakin Co., Ltd.</v>
      </c>
    </row>
    <row r="73" spans="1:28" s="227" customFormat="1" ht="43.9" customHeight="1">
      <c r="A73" s="181" t="s">
        <v>724</v>
      </c>
      <c r="B73" s="182" t="s">
        <v>1098</v>
      </c>
      <c r="C73" s="186" t="s">
        <v>2119</v>
      </c>
      <c r="D73" s="230" t="s">
        <v>2119</v>
      </c>
      <c r="E73" s="182" t="s">
        <v>1077</v>
      </c>
      <c r="F73" s="182" t="s">
        <v>724</v>
      </c>
      <c r="G73" s="182" t="str">
        <f ca="1">IF(C73=$X$4,IF(ISERROR($V73),"Enter smelter details","RMI"),IF(ISERROR($V73),"",OFFSET('Smelter Look-up'!$F$4,$V73-4,0)))</f>
        <v>RMI</v>
      </c>
      <c r="H73" s="183">
        <f ca="1">IF(ISERROR($V73),"",OFFSET('Smelter Look-up'!$G$4,$V73-4,0))</f>
        <v>0</v>
      </c>
      <c r="I73" s="184" t="str">
        <f ca="1">IF(ISERROR($V73),"",OFFSET('Smelter Look-up'!$H$4,$V73-4,0))</f>
        <v>Sagamihara</v>
      </c>
      <c r="J73" s="184" t="str">
        <f ca="1">IF(ISERROR($V73),"",OFFSET('Smelter Look-up'!$I$4,$V73-4,0))</f>
        <v>Kanagawa</v>
      </c>
      <c r="K73" s="224"/>
      <c r="L73" s="224"/>
      <c r="M73" s="224"/>
      <c r="N73" s="224"/>
      <c r="O73" s="224"/>
      <c r="P73" s="185"/>
      <c r="Q73" s="225"/>
      <c r="R73" s="182" t="str">
        <f ca="1">IF(ISERROR($V73),"",OFFSET('Smelter Look-up'!$C$4,$V73-4,0)&amp;"")</f>
        <v>Yokohama Metal Co., Ltd.</v>
      </c>
      <c r="S73" s="181" t="str">
        <f t="shared" ca="1" si="11"/>
        <v>JP</v>
      </c>
      <c r="T73" s="181" t="str">
        <f ca="1">IF(B73="","",IF(ISERROR(MATCH($J73,SorP!$B$1:$B$6226,0)),"",INDIRECT("'SorP'!$A$"&amp;MATCH($S73&amp;$J73,SorP!C:C,0))))</f>
        <v>JP-14</v>
      </c>
      <c r="U73" s="201"/>
      <c r="V73" s="226">
        <f>IF(C73="",NA(),IF(OR(C73="Smelter not listed",C73="Smelter not yet identified"),MATCH($B73&amp;$D73,'Smelter Look-up'!$J:$J,0),MATCH($B73&amp;$C73,'Smelter Look-up'!$J:$J,0)))</f>
        <v>316</v>
      </c>
      <c r="X73" s="227">
        <f t="shared" si="12"/>
        <v>0</v>
      </c>
      <c r="AB73" s="228" t="str">
        <f t="shared" si="13"/>
        <v>GoldYokohama Metal Co., Ltd.</v>
      </c>
    </row>
    <row r="74" spans="1:28" s="227" customFormat="1" ht="43.9" customHeight="1">
      <c r="A74" s="181" t="s">
        <v>726</v>
      </c>
      <c r="B74" s="182" t="s">
        <v>1098</v>
      </c>
      <c r="C74" s="186" t="s">
        <v>1291</v>
      </c>
      <c r="D74" s="230" t="s">
        <v>1291</v>
      </c>
      <c r="E74" s="182" t="s">
        <v>1069</v>
      </c>
      <c r="F74" s="182" t="s">
        <v>726</v>
      </c>
      <c r="G74" s="182" t="str">
        <f ca="1">IF(C74=$X$4,IF(ISERROR($V74),"Enter smelter details","RMI"),IF(ISERROR($V74),"",OFFSET('Smelter Look-up'!$F$4,$V74-4,0)))</f>
        <v>RMI</v>
      </c>
      <c r="H74" s="183">
        <f ca="1">IF(ISERROR($V74),"",OFFSET('Smelter Look-up'!$G$4,$V74-4,0))</f>
        <v>0</v>
      </c>
      <c r="I74" s="184" t="str">
        <f ca="1">IF(ISERROR($V74),"",OFFSET('Smelter Look-up'!$H$4,$V74-4,0))</f>
        <v>Sanmenxia</v>
      </c>
      <c r="J74" s="184" t="str">
        <f ca="1">IF(ISERROR($V74),"",OFFSET('Smelter Look-up'!$I$4,$V74-4,0))</f>
        <v>Henan Sheng</v>
      </c>
      <c r="K74" s="224"/>
      <c r="L74" s="224"/>
      <c r="M74" s="224"/>
      <c r="N74" s="224"/>
      <c r="O74" s="224"/>
      <c r="P74" s="185"/>
      <c r="Q74" s="225"/>
      <c r="R74" s="182" t="str">
        <f ca="1">IF(ISERROR($V74),"",OFFSET('Smelter Look-up'!$C$4,$V74-4,0)&amp;"")</f>
        <v>Zhongyuan Gold Smelter of Zhongjin Gold Corporation</v>
      </c>
      <c r="S74" s="181" t="str">
        <f t="shared" ca="1" si="11"/>
        <v>CN</v>
      </c>
      <c r="T74" s="181" t="str">
        <f ca="1">IF(B74="","",IF(ISERROR(MATCH($J74,SorP!$B$1:$B$6226,0)),"",INDIRECT("'SorP'!$A$"&amp;MATCH($S74&amp;$J74,SorP!C:C,0))))</f>
        <v>CN-HA</v>
      </c>
      <c r="U74" s="201"/>
      <c r="V74" s="226">
        <f>IF(C74="",NA(),IF(OR(C74="Smelter not listed",C74="Smelter not yet identified"),MATCH($B74&amp;$D74,'Smelter Look-up'!$J:$J,0),MATCH($B74&amp;$C74,'Smelter Look-up'!$J:$J,0)))</f>
        <v>326</v>
      </c>
      <c r="X74" s="227">
        <f t="shared" si="12"/>
        <v>0</v>
      </c>
      <c r="AB74" s="228" t="str">
        <f t="shared" si="13"/>
        <v>GoldZhongyuan Gold Smelter of Zhongjin Gold Corporation</v>
      </c>
    </row>
    <row r="75" spans="1:28" s="227" customFormat="1" ht="43.9" customHeight="1">
      <c r="A75" s="181" t="s">
        <v>727</v>
      </c>
      <c r="B75" s="182" t="s">
        <v>1098</v>
      </c>
      <c r="C75" s="186" t="s">
        <v>15828</v>
      </c>
      <c r="D75" s="230" t="s">
        <v>15828</v>
      </c>
      <c r="E75" s="182" t="s">
        <v>1069</v>
      </c>
      <c r="F75" s="182" t="s">
        <v>727</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CN</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GoldZijin Mining Group Gold Smelting Co. Ltd.</v>
      </c>
    </row>
    <row r="76" spans="1:28" s="227" customFormat="1" ht="43.9" customHeight="1">
      <c r="A76" s="181" t="s">
        <v>2270</v>
      </c>
      <c r="B76" s="182" t="s">
        <v>1098</v>
      </c>
      <c r="C76" s="186" t="s">
        <v>2269</v>
      </c>
      <c r="D76" s="230" t="s">
        <v>2269</v>
      </c>
      <c r="E76" s="182" t="s">
        <v>13409</v>
      </c>
      <c r="F76" s="182" t="s">
        <v>2270</v>
      </c>
      <c r="G76" s="182" t="str">
        <f ca="1">IF(C76=$X$4,IF(ISERROR($V76),"Enter smelter details","RMI"),IF(ISERROR($V76),"",OFFSET('Smelter Look-up'!$F$4,$V76-4,0)))</f>
        <v>RMI</v>
      </c>
      <c r="H76" s="183">
        <f ca="1">IF(ISERROR($V76),"",OFFSET('Smelter Look-up'!$G$4,$V76-4,0))</f>
        <v>0</v>
      </c>
      <c r="I76" s="184" t="str">
        <f ca="1">IF(ISERROR($V76),"",OFFSET('Smelter Look-up'!$H$4,$V76-4,0))</f>
        <v>Vestec</v>
      </c>
      <c r="J76" s="184" t="str">
        <f ca="1">IF(ISERROR($V76),"",OFFSET('Smelter Look-up'!$I$4,$V76-4,0))</f>
        <v>Praha-západ</v>
      </c>
      <c r="K76" s="224"/>
      <c r="L76" s="224"/>
      <c r="M76" s="224"/>
      <c r="N76" s="224"/>
      <c r="O76" s="224"/>
      <c r="P76" s="185"/>
      <c r="Q76" s="225"/>
      <c r="R76" s="182" t="str">
        <f ca="1">IF(ISERROR($V76),"",OFFSET('Smelter Look-up'!$C$4,$V76-4,0)&amp;"")</f>
        <v>SAFINA A.S.</v>
      </c>
      <c r="S76" s="181" t="str">
        <f t="shared" ca="1" si="11"/>
        <v>CZ</v>
      </c>
      <c r="T76" s="181" t="str">
        <f ca="1">IF(B76="","",IF(ISERROR(MATCH($J76,SorP!$B$1:$B$6226,0)),"",INDIRECT("'SorP'!$A$"&amp;MATCH($S76&amp;$J76,SorP!C:C,0))))</f>
        <v>CZ-20A</v>
      </c>
      <c r="U76" s="201"/>
      <c r="V76" s="226">
        <f>IF(C76="",NA(),IF(OR(C76="Smelter not listed",C76="Smelter not yet identified"),MATCH($B76&amp;$D76,'Smelter Look-up'!$J:$J,0),MATCH($B76&amp;$C76,'Smelter Look-up'!$J:$J,0)))</f>
        <v>233</v>
      </c>
      <c r="X76" s="227">
        <f t="shared" si="12"/>
        <v>0</v>
      </c>
      <c r="AB76" s="228" t="str">
        <f t="shared" si="13"/>
        <v>GoldSAFINA A.S.</v>
      </c>
    </row>
    <row r="77" spans="1:28" s="227" customFormat="1" ht="43.9" customHeight="1">
      <c r="A77" s="181" t="s">
        <v>1356</v>
      </c>
      <c r="B77" s="182" t="s">
        <v>1098</v>
      </c>
      <c r="C77" s="186" t="s">
        <v>2124</v>
      </c>
      <c r="D77" s="230" t="s">
        <v>2124</v>
      </c>
      <c r="E77" s="182" t="s">
        <v>1075</v>
      </c>
      <c r="F77" s="182" t="s">
        <v>1356</v>
      </c>
      <c r="G77" s="182" t="str">
        <f ca="1">IF(C77=$X$4,IF(ISERROR($V77),"Enter smelter details","RMI"),IF(ISERROR($V77),"",OFFSET('Smelter Look-up'!$F$4,$V77-4,0)))</f>
        <v>RMI</v>
      </c>
      <c r="H77" s="183">
        <f ca="1">IF(ISERROR($V77),"",OFFSET('Smelter Look-up'!$G$4,$V77-4,0))</f>
        <v>0</v>
      </c>
      <c r="I77" s="184" t="str">
        <f ca="1">IF(ISERROR($V77),"",OFFSET('Smelter Look-up'!$H$4,$V77-4,0))</f>
        <v>Mewat</v>
      </c>
      <c r="J77" s="184" t="str">
        <f ca="1">IF(ISERROR($V77),"",OFFSET('Smelter Look-up'!$I$4,$V77-4,0))</f>
        <v>Haryāna</v>
      </c>
      <c r="K77" s="224"/>
      <c r="L77" s="224"/>
      <c r="M77" s="224"/>
      <c r="N77" s="224"/>
      <c r="O77" s="224"/>
      <c r="P77" s="185"/>
      <c r="Q77" s="225"/>
      <c r="R77" s="182" t="str">
        <f ca="1">IF(ISERROR($V77),"",OFFSET('Smelter Look-up'!$C$4,$V77-4,0)&amp;"")</f>
        <v>MMTC-PAMP India Pvt., Ltd.</v>
      </c>
      <c r="S77" s="181" t="str">
        <f t="shared" ca="1" si="11"/>
        <v>IN</v>
      </c>
      <c r="T77" s="181" t="str">
        <f ca="1">IF(B77="","",IF(ISERROR(MATCH($J77,SorP!$B$1:$B$6226,0)),"",INDIRECT("'SorP'!$A$"&amp;MATCH($S77&amp;$J77,SorP!C:C,0))))</f>
        <v>IN-HR</v>
      </c>
      <c r="U77" s="201"/>
      <c r="V77" s="226">
        <f>IF(C77="",NA(),IF(OR(C77="Smelter not listed",C77="Smelter not yet identified"),MATCH($B77&amp;$D77,'Smelter Look-up'!$J:$J,0),MATCH($B77&amp;$C77,'Smelter Look-up'!$J:$J,0)))</f>
        <v>193</v>
      </c>
      <c r="X77" s="227">
        <f t="shared" si="12"/>
        <v>0</v>
      </c>
      <c r="AB77" s="228" t="str">
        <f t="shared" si="13"/>
        <v>GoldMMTC-PAMP India Pvt., Ltd.</v>
      </c>
    </row>
    <row r="78" spans="1:28" s="227" customFormat="1" ht="43.9" customHeight="1">
      <c r="A78" s="181" t="s">
        <v>1354</v>
      </c>
      <c r="B78" s="182" t="s">
        <v>1098</v>
      </c>
      <c r="C78" s="186" t="s">
        <v>12653</v>
      </c>
      <c r="D78" s="230" t="s">
        <v>12653</v>
      </c>
      <c r="E78" s="182" t="s">
        <v>853</v>
      </c>
      <c r="F78" s="182" t="s">
        <v>1354</v>
      </c>
      <c r="G78" s="182" t="str">
        <f ca="1">IF(C78=$X$4,IF(ISERROR($V78),"Enter smelter details","RMI"),IF(ISERROR($V78),"",OFFSET('Smelter Look-up'!$F$4,$V78-4,0)))</f>
        <v>RMI</v>
      </c>
      <c r="H78" s="183">
        <f ca="1">IF(ISERROR($V78),"",OFFSET('Smelter Look-up'!$G$4,$V78-4,0))</f>
        <v>0</v>
      </c>
      <c r="I78" s="184" t="str">
        <f ca="1">IF(ISERROR($V78),"",OFFSET('Smelter Look-up'!$H$4,$V78-4,0))</f>
        <v>Lubin</v>
      </c>
      <c r="J78" s="184" t="str">
        <f ca="1">IF(ISERROR($V78),"",OFFSET('Smelter Look-up'!$I$4,$V78-4,0))</f>
        <v>Dolnośląskie</v>
      </c>
      <c r="K78" s="224"/>
      <c r="L78" s="224"/>
      <c r="M78" s="224"/>
      <c r="N78" s="224"/>
      <c r="O78" s="224"/>
      <c r="P78" s="185"/>
      <c r="Q78" s="225"/>
      <c r="R78" s="182" t="str">
        <f ca="1">IF(ISERROR($V78),"",OFFSET('Smelter Look-up'!$C$4,$V78-4,0)&amp;"")</f>
        <v>KGHM Polska Miedz Spolka Akcyjna</v>
      </c>
      <c r="S78" s="181" t="str">
        <f t="shared" ca="1" si="11"/>
        <v>PL</v>
      </c>
      <c r="T78" s="181" t="str">
        <f ca="1">IF(B78="","",IF(ISERROR(MATCH($J78,SorP!$B$1:$B$6226,0)),"",INDIRECT("'SorP'!$A$"&amp;MATCH($S78&amp;$J78,SorP!C:C,0))))</f>
        <v>PL-02</v>
      </c>
      <c r="U78" s="201"/>
      <c r="V78" s="226">
        <f>IF(C78="",NA(),IF(OR(C78="Smelter not listed",C78="Smelter not yet identified"),MATCH($B78&amp;$D78,'Smelter Look-up'!$J:$J,0),MATCH($B78&amp;$C78,'Smelter Look-up'!$J:$J,0)))</f>
        <v>144</v>
      </c>
      <c r="X78" s="227">
        <f t="shared" si="12"/>
        <v>0</v>
      </c>
      <c r="AB78" s="228" t="str">
        <f t="shared" si="13"/>
        <v>GoldKGHM Polska Miedz Spolka Akcyjna</v>
      </c>
    </row>
    <row r="79" spans="1:28" s="227" customFormat="1" ht="43.9" customHeight="1">
      <c r="A79" s="181" t="s">
        <v>1676</v>
      </c>
      <c r="B79" s="182" t="s">
        <v>1098</v>
      </c>
      <c r="C79" s="186" t="s">
        <v>2168</v>
      </c>
      <c r="D79" s="230" t="s">
        <v>2168</v>
      </c>
      <c r="E79" s="182" t="s">
        <v>1076</v>
      </c>
      <c r="F79" s="182" t="s">
        <v>1676</v>
      </c>
      <c r="G79" s="182" t="str">
        <f ca="1">IF(C79=$X$4,IF(ISERROR($V79),"Enter smelter details","RMI"),IF(ISERROR($V79),"",OFFSET('Smelter Look-up'!$F$4,$V79-4,0)))</f>
        <v>RMI</v>
      </c>
      <c r="H79" s="183">
        <f ca="1">IF(ISERROR($V79),"",OFFSET('Smelter Look-up'!$G$4,$V79-4,0))</f>
        <v>0</v>
      </c>
      <c r="I79" s="184" t="str">
        <f ca="1">IF(ISERROR($V79),"",OFFSET('Smelter Look-up'!$H$4,$V79-4,0))</f>
        <v>Capolona</v>
      </c>
      <c r="J79" s="184" t="str">
        <f ca="1">IF(ISERROR($V79),"",OFFSET('Smelter Look-up'!$I$4,$V79-4,0))</f>
        <v>Toscana</v>
      </c>
      <c r="K79" s="224"/>
      <c r="L79" s="224"/>
      <c r="M79" s="224"/>
      <c r="N79" s="224"/>
      <c r="O79" s="224"/>
      <c r="P79" s="185"/>
      <c r="Q79" s="225"/>
      <c r="R79" s="182" t="str">
        <f ca="1">IF(ISERROR($V79),"",OFFSET('Smelter Look-up'!$C$4,$V79-4,0)&amp;"")</f>
        <v>T.C.A S.p.A</v>
      </c>
      <c r="S79" s="181" t="str">
        <f t="shared" ca="1" si="11"/>
        <v>IT</v>
      </c>
      <c r="T79" s="181" t="str">
        <f ca="1">IF(B79="","",IF(ISERROR(MATCH($J79,SorP!$B$1:$B$6226,0)),"",INDIRECT("'SorP'!$A$"&amp;MATCH($S79&amp;$J79,SorP!C:C,0))))</f>
        <v>IT-52</v>
      </c>
      <c r="U79" s="201"/>
      <c r="V79" s="226">
        <f>IF(C79="",NA(),IF(OR(C79="Smelter not listed",C79="Smelter not yet identified"),MATCH($B79&amp;$D79,'Smelter Look-up'!$J:$J,0),MATCH($B79&amp;$C79,'Smelter Look-up'!$J:$J,0)))</f>
        <v>278</v>
      </c>
      <c r="X79" s="227">
        <f t="shared" si="12"/>
        <v>0</v>
      </c>
      <c r="AB79" s="228" t="str">
        <f t="shared" si="13"/>
        <v>GoldT.C.A S.p.A</v>
      </c>
    </row>
    <row r="80" spans="1:28" s="227" customFormat="1" ht="43.9" customHeight="1">
      <c r="A80" s="181" t="s">
        <v>2268</v>
      </c>
      <c r="B80" s="182" t="s">
        <v>1098</v>
      </c>
      <c r="C80" s="186" t="s">
        <v>13704</v>
      </c>
      <c r="D80" s="230" t="s">
        <v>13704</v>
      </c>
      <c r="E80" s="182" t="s">
        <v>1085</v>
      </c>
      <c r="F80" s="182" t="s">
        <v>2268</v>
      </c>
      <c r="G80" s="182" t="str">
        <f ca="1">IF(C80=$X$4,IF(ISERROR($V80),"Enter smelter details","RMI"),IF(ISERROR($V80),"",OFFSET('Smelter Look-up'!$F$4,$V80-4,0)))</f>
        <v>RMI</v>
      </c>
      <c r="H80" s="183">
        <f ca="1">IF(ISERROR($V80),"",OFFSET('Smelter Look-up'!$G$4,$V80-4,0))</f>
        <v>0</v>
      </c>
      <c r="I80" s="184" t="str">
        <f ca="1">IF(ISERROR($V80),"",OFFSET('Smelter Look-up'!$H$4,$V80-4,0))</f>
        <v>Moerdijk</v>
      </c>
      <c r="J80" s="184" t="str">
        <f ca="1">IF(ISERROR($V80),"",OFFSET('Smelter Look-up'!$I$4,$V80-4,0))</f>
        <v>Noord-Brabant</v>
      </c>
      <c r="K80" s="224"/>
      <c r="L80" s="224"/>
      <c r="M80" s="224"/>
      <c r="N80" s="224"/>
      <c r="O80" s="224"/>
      <c r="P80" s="185"/>
      <c r="Q80" s="225"/>
      <c r="R80" s="182" t="str">
        <f ca="1">IF(ISERROR($V80),"",OFFSET('Smelter Look-up'!$C$4,$V80-4,0)&amp;"")</f>
        <v>REMONDIS PMR B.V.</v>
      </c>
      <c r="S80" s="181" t="str">
        <f t="shared" ca="1" si="11"/>
        <v>NL</v>
      </c>
      <c r="T80" s="181" t="str">
        <f ca="1">IF(B80="","",IF(ISERROR(MATCH($J80,SorP!$B$1:$B$6226,0)),"",INDIRECT("'SorP'!$A$"&amp;MATCH($S80&amp;$J80,SorP!C:C,0))))</f>
        <v>NL-NB</v>
      </c>
      <c r="U80" s="201"/>
      <c r="V80" s="226">
        <f>IF(C80="",NA(),IF(OR(C80="Smelter not listed",C80="Smelter not yet identified"),MATCH($B80&amp;$D80,'Smelter Look-up'!$J:$J,0),MATCH($B80&amp;$C80,'Smelter Look-up'!$J:$J,0)))</f>
        <v>228</v>
      </c>
      <c r="X80" s="227">
        <f t="shared" si="12"/>
        <v>0</v>
      </c>
      <c r="AB80" s="228" t="str">
        <f t="shared" si="13"/>
        <v>GoldREMONDIS PMR B.V.</v>
      </c>
    </row>
    <row r="81" spans="1:28" s="227" customFormat="1" ht="43.9" customHeight="1">
      <c r="A81" s="181" t="s">
        <v>1678</v>
      </c>
      <c r="B81" s="182" t="s">
        <v>1098</v>
      </c>
      <c r="C81" s="186" t="s">
        <v>2254</v>
      </c>
      <c r="D81" s="230" t="s">
        <v>2254</v>
      </c>
      <c r="E81" s="182" t="s">
        <v>1080</v>
      </c>
      <c r="F81" s="182" t="s">
        <v>1678</v>
      </c>
      <c r="G81" s="182" t="str">
        <f ca="1">IF(C81=$X$4,IF(ISERROR($V81),"Enter smelter details","RMI"),IF(ISERROR($V81),"",OFFSET('Smelter Look-up'!$F$4,$V81-4,0)))</f>
        <v>RMI</v>
      </c>
      <c r="H81" s="183">
        <f ca="1">IF(ISERROR($V81),"",OFFSET('Smelter Look-up'!$G$4,$V81-4,0))</f>
        <v>0</v>
      </c>
      <c r="I81" s="184" t="str">
        <f ca="1">IF(ISERROR($V81),"",OFFSET('Smelter Look-up'!$H$4,$V81-4,0))</f>
        <v>Seoul</v>
      </c>
      <c r="J81" s="184" t="str">
        <f ca="1">IF(ISERROR($V81),"",OFFSET('Smelter Look-up'!$I$4,$V81-4,0))</f>
        <v>Seoul-teukbyeolsi</v>
      </c>
      <c r="K81" s="224"/>
      <c r="L81" s="224"/>
      <c r="M81" s="224"/>
      <c r="N81" s="224"/>
      <c r="O81" s="224"/>
      <c r="P81" s="185"/>
      <c r="Q81" s="225"/>
      <c r="R81" s="182" t="str">
        <f ca="1">IF(ISERROR($V81),"",OFFSET('Smelter Look-up'!$C$4,$V81-4,0)&amp;"")</f>
        <v>Korea Zinc Co., Ltd.</v>
      </c>
      <c r="S81" s="181" t="str">
        <f t="shared" ca="1" si="11"/>
        <v>KR</v>
      </c>
      <c r="T81" s="181" t="str">
        <f ca="1">IF(B81="","",IF(ISERROR(MATCH($J81,SorP!$B$1:$B$6226,0)),"",INDIRECT("'SorP'!$A$"&amp;MATCH($S81&amp;$J81,SorP!C:C,0))))</f>
        <v>KR-11</v>
      </c>
      <c r="U81" s="201"/>
      <c r="V81" s="226">
        <f>IF(C81="",NA(),IF(OR(C81="Smelter not listed",C81="Smelter not yet identified"),MATCH($B81&amp;$D81,'Smelter Look-up'!$J:$J,0),MATCH($B81&amp;$C81,'Smelter Look-up'!$J:$J,0)))</f>
        <v>150</v>
      </c>
      <c r="X81" s="227">
        <f t="shared" si="12"/>
        <v>0</v>
      </c>
      <c r="AB81" s="228" t="str">
        <f t="shared" si="13"/>
        <v>GoldKorea Zinc Co., Ltd.</v>
      </c>
    </row>
    <row r="82" spans="1:28" s="227" customFormat="1" ht="43.9" customHeight="1">
      <c r="A82" s="181" t="s">
        <v>2280</v>
      </c>
      <c r="B82" s="182" t="s">
        <v>1098</v>
      </c>
      <c r="C82" s="186" t="s">
        <v>2279</v>
      </c>
      <c r="D82" s="230" t="s">
        <v>2279</v>
      </c>
      <c r="E82" s="182" t="s">
        <v>1078</v>
      </c>
      <c r="F82" s="182" t="s">
        <v>2280</v>
      </c>
      <c r="G82" s="182" t="str">
        <f ca="1">IF(C82=$X$4,IF(ISERROR($V82),"Enter smelter details","RMI"),IF(ISERROR($V82),"",OFFSET('Smelter Look-up'!$F$4,$V82-4,0)))</f>
        <v>RMI</v>
      </c>
      <c r="H82" s="183">
        <f ca="1">IF(ISERROR($V82),"",OFFSET('Smelter Look-up'!$G$4,$V82-4,0))</f>
        <v>0</v>
      </c>
      <c r="I82" s="184" t="str">
        <f ca="1">IF(ISERROR($V82),"",OFFSET('Smelter Look-up'!$H$4,$V82-4,0))</f>
        <v>Astana</v>
      </c>
      <c r="J82" s="184" t="str">
        <f ca="1">IF(ISERROR($V82),"",OFFSET('Smelter Look-up'!$I$4,$V82-4,0))</f>
        <v>Almaty</v>
      </c>
      <c r="K82" s="224"/>
      <c r="L82" s="224"/>
      <c r="M82" s="224"/>
      <c r="N82" s="224"/>
      <c r="O82" s="224"/>
      <c r="P82" s="185"/>
      <c r="Q82" s="225"/>
      <c r="R82" s="182" t="str">
        <f ca="1">IF(ISERROR($V82),"",OFFSET('Smelter Look-up'!$C$4,$V82-4,0)&amp;"")</f>
        <v>TOO Tau-Ken-Altyn</v>
      </c>
      <c r="S82" s="181" t="str">
        <f t="shared" ca="1" si="11"/>
        <v>KZ</v>
      </c>
      <c r="T82" s="181" t="str">
        <f ca="1">IF(B82="","",IF(ISERROR(MATCH($J82,SorP!$B$1:$B$6226,0)),"",INDIRECT("'SorP'!$A$"&amp;MATCH($S82&amp;$J82,SorP!C:C,0))))</f>
        <v>KZ-ALA</v>
      </c>
      <c r="U82" s="201"/>
      <c r="V82" s="226">
        <f>IF(C82="",NA(),IF(OR(C82="Smelter not listed",C82="Smelter not yet identified"),MATCH($B82&amp;$D82,'Smelter Look-up'!$J:$J,0),MATCH($B82&amp;$C82,'Smelter Look-up'!$J:$J,0)))</f>
        <v>297</v>
      </c>
      <c r="X82" s="227">
        <f t="shared" si="12"/>
        <v>0</v>
      </c>
      <c r="AB82" s="228" t="str">
        <f t="shared" si="13"/>
        <v>GoldTOO Tau-Ken-Altyn</v>
      </c>
    </row>
    <row r="83" spans="1:28" s="227" customFormat="1" ht="43.9" customHeight="1">
      <c r="A83" s="181" t="s">
        <v>2386</v>
      </c>
      <c r="B83" s="182" t="s">
        <v>1098</v>
      </c>
      <c r="C83" s="186" t="s">
        <v>2385</v>
      </c>
      <c r="D83" s="230" t="s">
        <v>2385</v>
      </c>
      <c r="E83" s="182" t="s">
        <v>2384</v>
      </c>
      <c r="F83" s="182" t="s">
        <v>2386</v>
      </c>
      <c r="G83" s="182" t="str">
        <f ca="1">IF(C83=$X$4,IF(ISERROR($V83),"Enter smelter details","RMI"),IF(ISERROR($V83),"",OFFSET('Smelter Look-up'!$F$4,$V83-4,0)))</f>
        <v>RMI</v>
      </c>
      <c r="H83" s="183">
        <f ca="1">IF(ISERROR($V83),"",OFFSET('Smelter Look-up'!$G$4,$V83-4,0))</f>
        <v>0</v>
      </c>
      <c r="I83" s="184" t="str">
        <f ca="1">IF(ISERROR($V83),"",OFFSET('Smelter Look-up'!$H$4,$V83-4,0))</f>
        <v>Fairless Hills</v>
      </c>
      <c r="J83" s="184" t="str">
        <f ca="1">IF(ISERROR($V83),"",OFFSET('Smelter Look-up'!$I$4,$V83-4,0))</f>
        <v>Pennsylvania</v>
      </c>
      <c r="K83" s="224"/>
      <c r="L83" s="224"/>
      <c r="M83" s="224"/>
      <c r="N83" s="224"/>
      <c r="O83" s="224"/>
      <c r="P83" s="185"/>
      <c r="Q83" s="225"/>
      <c r="R83" s="182" t="str">
        <f ca="1">IF(ISERROR($V83),"",OFFSET('Smelter Look-up'!$C$4,$V83-4,0)&amp;"")</f>
        <v>Abington Reldan Metals, LLC</v>
      </c>
      <c r="S83" s="181" t="str">
        <f t="shared" ca="1" si="11"/>
        <v>US</v>
      </c>
      <c r="T83" s="181" t="str">
        <f ca="1">IF(B83="","",IF(ISERROR(MATCH($J83,SorP!$B$1:$B$6226,0)),"",INDIRECT("'SorP'!$A$"&amp;MATCH($S83&amp;$J83,SorP!C:C,0))))</f>
        <v>US-PA</v>
      </c>
      <c r="U83" s="201"/>
      <c r="V83" s="226">
        <f>IF(C83="",NA(),IF(OR(C83="Smelter not listed",C83="Smelter not yet identified"),MATCH($B83&amp;$D83,'Smelter Look-up'!$J:$J,0),MATCH($B83&amp;$C83,'Smelter Look-up'!$J:$J,0)))</f>
        <v>7</v>
      </c>
      <c r="X83" s="227">
        <f t="shared" si="12"/>
        <v>0</v>
      </c>
      <c r="AB83" s="228" t="str">
        <f t="shared" si="13"/>
        <v>GoldAbington Reldan Metals, LLC</v>
      </c>
    </row>
    <row r="84" spans="1:28" s="227" customFormat="1" ht="43.9" customHeight="1">
      <c r="A84" s="181" t="s">
        <v>2455</v>
      </c>
      <c r="B84" s="182" t="s">
        <v>1098</v>
      </c>
      <c r="C84" s="186" t="s">
        <v>2454</v>
      </c>
      <c r="D84" s="230" t="s">
        <v>2454</v>
      </c>
      <c r="E84" s="182" t="s">
        <v>1076</v>
      </c>
      <c r="F84" s="182" t="s">
        <v>2455</v>
      </c>
      <c r="G84" s="182" t="str">
        <f ca="1">IF(C84=$X$4,IF(ISERROR($V84),"Enter smelter details","RMI"),IF(ISERROR($V84),"",OFFSET('Smelter Look-up'!$F$4,$V84-4,0)))</f>
        <v>RMI</v>
      </c>
      <c r="H84" s="183">
        <f ca="1">IF(ISERROR($V84),"",OFFSET('Smelter Look-up'!$G$4,$V84-4,0))</f>
        <v>0</v>
      </c>
      <c r="I84" s="184" t="str">
        <f ca="1">IF(ISERROR($V84),"",OFFSET('Smelter Look-up'!$H$4,$V84-4,0))</f>
        <v>Arezzo</v>
      </c>
      <c r="J84" s="184" t="str">
        <f ca="1">IF(ISERROR($V84),"",OFFSET('Smelter Look-up'!$I$4,$V84-4,0))</f>
        <v>Toscana</v>
      </c>
      <c r="K84" s="224"/>
      <c r="L84" s="224"/>
      <c r="M84" s="224"/>
      <c r="N84" s="224"/>
      <c r="O84" s="224"/>
      <c r="P84" s="185"/>
      <c r="Q84" s="225"/>
      <c r="R84" s="182" t="str">
        <f ca="1">IF(ISERROR($V84),"",OFFSET('Smelter Look-up'!$C$4,$V84-4,0)&amp;"")</f>
        <v>Italpreziosi</v>
      </c>
      <c r="S84" s="181" t="str">
        <f t="shared" ca="1" si="11"/>
        <v>IT</v>
      </c>
      <c r="T84" s="181" t="str">
        <f ca="1">IF(B84="","",IF(ISERROR(MATCH($J84,SorP!$B$1:$B$6226,0)),"",INDIRECT("'SorP'!$A$"&amp;MATCH($S84&amp;$J84,SorP!C:C,0))))</f>
        <v>IT-52</v>
      </c>
      <c r="U84" s="201"/>
      <c r="V84" s="226">
        <f>IF(C84="",NA(),IF(OR(C84="Smelter not listed",C84="Smelter not yet identified"),MATCH($B84&amp;$D84,'Smelter Look-up'!$J:$J,0),MATCH($B84&amp;$C84,'Smelter Look-up'!$J:$J,0)))</f>
        <v>125</v>
      </c>
      <c r="X84" s="227">
        <f t="shared" si="12"/>
        <v>0</v>
      </c>
      <c r="AB84" s="228" t="str">
        <f t="shared" si="13"/>
        <v>GoldItalpreziosi</v>
      </c>
    </row>
    <row r="85" spans="1:28" s="227" customFormat="1" ht="43.9" customHeight="1">
      <c r="A85" s="181" t="s">
        <v>2157</v>
      </c>
      <c r="B85" s="182" t="s">
        <v>1098</v>
      </c>
      <c r="C85" s="186" t="s">
        <v>2155</v>
      </c>
      <c r="D85" s="230" t="s">
        <v>2155</v>
      </c>
      <c r="E85" s="182" t="s">
        <v>1070</v>
      </c>
      <c r="F85" s="182" t="s">
        <v>2157</v>
      </c>
      <c r="G85" s="182" t="str">
        <f ca="1">IF(C85=$X$4,IF(ISERROR($V85),"Enter smelter details","RMI"),IF(ISERROR($V85),"",OFFSET('Smelter Look-up'!$F$4,$V85-4,0)))</f>
        <v>RMI</v>
      </c>
      <c r="H85" s="183">
        <f ca="1">IF(ISERROR($V85),"",OFFSET('Smelter Look-up'!$G$4,$V85-4,0))</f>
        <v>0</v>
      </c>
      <c r="I85" s="184" t="str">
        <f ca="1">IF(ISERROR($V85),"",OFFSET('Smelter Look-up'!$H$4,$V85-4,0))</f>
        <v>Pforzheim</v>
      </c>
      <c r="J85" s="184" t="str">
        <f ca="1">IF(ISERROR($V85),"",OFFSET('Smelter Look-up'!$I$4,$V85-4,0))</f>
        <v>Baden-Württemberg</v>
      </c>
      <c r="K85" s="224"/>
      <c r="L85" s="224"/>
      <c r="M85" s="224"/>
      <c r="N85" s="224"/>
      <c r="O85" s="224"/>
      <c r="P85" s="185"/>
      <c r="Q85" s="225"/>
      <c r="R85" s="182" t="str">
        <f ca="1">IF(ISERROR($V85),"",OFFSET('Smelter Look-up'!$C$4,$V85-4,0)&amp;"")</f>
        <v>WIELAND Edelmetalle GmbH</v>
      </c>
      <c r="S85" s="181" t="str">
        <f t="shared" ca="1" si="11"/>
        <v>DE</v>
      </c>
      <c r="T85" s="181" t="str">
        <f ca="1">IF(B85="","",IF(ISERROR(MATCH($J85,SorP!$B$1:$B$6226,0)),"",INDIRECT("'SorP'!$A$"&amp;MATCH($S85&amp;$J85,SorP!C:C,0))))</f>
        <v>DE-BW</v>
      </c>
      <c r="U85" s="201"/>
      <c r="V85" s="226">
        <f>IF(C85="",NA(),IF(OR(C85="Smelter not listed",C85="Smelter not yet identified"),MATCH($B85&amp;$D85,'Smelter Look-up'!$J:$J,0),MATCH($B85&amp;$C85,'Smelter Look-up'!$J:$J,0)))</f>
        <v>307</v>
      </c>
      <c r="X85" s="227">
        <f t="shared" si="12"/>
        <v>0</v>
      </c>
      <c r="AB85" s="228" t="str">
        <f t="shared" si="13"/>
        <v>GoldWIELAND Edelmetalle GmbH</v>
      </c>
    </row>
    <row r="86" spans="1:28" s="227" customFormat="1" ht="43.9" customHeight="1">
      <c r="A86" s="181" t="s">
        <v>2404</v>
      </c>
      <c r="B86" s="182" t="s">
        <v>1098</v>
      </c>
      <c r="C86" s="186" t="s">
        <v>12872</v>
      </c>
      <c r="D86" s="230" t="s">
        <v>12872</v>
      </c>
      <c r="E86" s="182" t="s">
        <v>1080</v>
      </c>
      <c r="F86" s="182" t="s">
        <v>2404</v>
      </c>
      <c r="G86" s="182" t="str">
        <f ca="1">IF(C86=$X$4,IF(ISERROR($V86),"Enter smelter details","RMI"),IF(ISERROR($V86),"",OFFSET('Smelter Look-up'!$F$4,$V86-4,0)))</f>
        <v>RMI</v>
      </c>
      <c r="H86" s="183">
        <f ca="1">IF(ISERROR($V86),"",OFFSET('Smelter Look-up'!$G$4,$V86-4,0))</f>
        <v>0</v>
      </c>
      <c r="I86" s="184" t="str">
        <f ca="1">IF(ISERROR($V86),"",OFFSET('Smelter Look-up'!$H$4,$V86-4,0))</f>
        <v>Gunsan-si</v>
      </c>
      <c r="J86" s="184" t="str">
        <f ca="1">IF(ISERROR($V86),"",OFFSET('Smelter Look-up'!$I$4,$V86-4,0))</f>
        <v>Jeollabuk-do</v>
      </c>
      <c r="K86" s="224"/>
      <c r="L86" s="224"/>
      <c r="M86" s="224"/>
      <c r="N86" s="224"/>
      <c r="O86" s="224"/>
      <c r="P86" s="185"/>
      <c r="Q86" s="225"/>
      <c r="R86" s="182" t="str">
        <f ca="1">IF(ISERROR($V86),"",OFFSET('Smelter Look-up'!$C$4,$V86-4,0)&amp;"")</f>
        <v>SungEel HiMetal Co., Ltd.</v>
      </c>
      <c r="S86" s="181" t="str">
        <f t="shared" ca="1" si="11"/>
        <v>KR</v>
      </c>
      <c r="T86" s="181" t="str">
        <f ca="1">IF(B86="","",IF(ISERROR(MATCH($J86,SorP!$B$1:$B$6226,0)),"",INDIRECT("'SorP'!$A$"&amp;MATCH($S86&amp;$J86,SorP!C:C,0))))</f>
        <v>KR-45</v>
      </c>
      <c r="U86" s="201"/>
      <c r="V86" s="226">
        <f>IF(C86="",NA(),IF(OR(C86="Smelter not listed",C86="Smelter not yet identified"),MATCH($B86&amp;$D86,'Smelter Look-up'!$J:$J,0),MATCH($B86&amp;$C86,'Smelter Look-up'!$J:$J,0)))</f>
        <v>275</v>
      </c>
      <c r="X86" s="227">
        <f t="shared" si="12"/>
        <v>0</v>
      </c>
      <c r="AB86" s="228" t="str">
        <f t="shared" si="13"/>
        <v>GoldSungEel HiMetal Co., Ltd.</v>
      </c>
    </row>
    <row r="87" spans="1:28" s="227" customFormat="1" ht="43.9" customHeight="1">
      <c r="A87" s="181" t="s">
        <v>2466</v>
      </c>
      <c r="B87" s="182" t="s">
        <v>1098</v>
      </c>
      <c r="C87" s="186" t="s">
        <v>2465</v>
      </c>
      <c r="D87" s="230" t="s">
        <v>2465</v>
      </c>
      <c r="E87" s="182" t="s">
        <v>1068</v>
      </c>
      <c r="F87" s="182" t="s">
        <v>2466</v>
      </c>
      <c r="G87" s="182" t="str">
        <f ca="1">IF(C87=$X$4,IF(ISERROR($V87),"Enter smelter details","RMI"),IF(ISERROR($V87),"",OFFSET('Smelter Look-up'!$F$4,$V87-4,0)))</f>
        <v>RMI</v>
      </c>
      <c r="H87" s="183">
        <f ca="1">IF(ISERROR($V87),"",OFFSET('Smelter Look-up'!$G$4,$V87-4,0))</f>
        <v>0</v>
      </c>
      <c r="I87" s="184" t="str">
        <f ca="1">IF(ISERROR($V87),"",OFFSET('Smelter Look-up'!$H$4,$V87-4,0))</f>
        <v>Mejillones</v>
      </c>
      <c r="J87" s="184" t="str">
        <f ca="1">IF(ISERROR($V87),"",OFFSET('Smelter Look-up'!$I$4,$V87-4,0))</f>
        <v>Antofagasta</v>
      </c>
      <c r="K87" s="224"/>
      <c r="L87" s="224"/>
      <c r="M87" s="224"/>
      <c r="N87" s="224"/>
      <c r="O87" s="224"/>
      <c r="P87" s="185"/>
      <c r="Q87" s="225"/>
      <c r="R87" s="182" t="str">
        <f ca="1">IF(ISERROR($V87),"",OFFSET('Smelter Look-up'!$C$4,$V87-4,0)&amp;"")</f>
        <v>Planta Recuperadora de Metales SpA</v>
      </c>
      <c r="S87" s="181" t="str">
        <f t="shared" ca="1" si="11"/>
        <v>CL</v>
      </c>
      <c r="T87" s="181" t="str">
        <f ca="1">IF(B87="","",IF(ISERROR(MATCH($J87,SorP!$B$1:$B$6226,0)),"",INDIRECT("'SorP'!$A$"&amp;MATCH($S87&amp;$J87,SorP!C:C,0))))</f>
        <v>CL-AN</v>
      </c>
      <c r="U87" s="201"/>
      <c r="V87" s="226">
        <f>IF(C87="",NA(),IF(OR(C87="Smelter not listed",C87="Smelter not yet identified"),MATCH($B87&amp;$D87,'Smelter Look-up'!$J:$J,0),MATCH($B87&amp;$C87,'Smelter Look-up'!$J:$J,0)))</f>
        <v>217</v>
      </c>
      <c r="X87" s="227">
        <f t="shared" si="12"/>
        <v>0</v>
      </c>
      <c r="AB87" s="228" t="str">
        <f t="shared" si="13"/>
        <v>GoldPlanta Recuperadora de Metales SpA</v>
      </c>
    </row>
    <row r="88" spans="1:28" s="227" customFormat="1" ht="43.9" customHeight="1">
      <c r="A88" s="181" t="s">
        <v>12868</v>
      </c>
      <c r="B88" s="182" t="s">
        <v>1098</v>
      </c>
      <c r="C88" s="186" t="s">
        <v>12867</v>
      </c>
      <c r="D88" s="230" t="s">
        <v>12867</v>
      </c>
      <c r="E88" s="182" t="s">
        <v>1080</v>
      </c>
      <c r="F88" s="182" t="s">
        <v>12868</v>
      </c>
      <c r="G88" s="182" t="str">
        <f ca="1">IF(C88=$X$4,IF(ISERROR($V88),"Enter smelter details","RMI"),IF(ISERROR($V88),"",OFFSET('Smelter Look-up'!$F$4,$V88-4,0)))</f>
        <v>RMI</v>
      </c>
      <c r="H88" s="183">
        <f ca="1">IF(ISERROR($V88),"",OFFSET('Smelter Look-up'!$G$4,$V88-4,0))</f>
        <v>0</v>
      </c>
      <c r="I88" s="184" t="str">
        <f ca="1">IF(ISERROR($V88),"",OFFSET('Smelter Look-up'!$H$4,$V88-4,0))</f>
        <v>Pyeongtaek-si</v>
      </c>
      <c r="J88" s="184" t="str">
        <f ca="1">IF(ISERROR($V88),"",OFFSET('Smelter Look-up'!$I$4,$V88-4,0))</f>
        <v>Gyeonggi-do</v>
      </c>
      <c r="K88" s="224"/>
      <c r="L88" s="224"/>
      <c r="M88" s="224"/>
      <c r="N88" s="224"/>
      <c r="O88" s="224"/>
      <c r="P88" s="185"/>
      <c r="Q88" s="225"/>
      <c r="R88" s="182" t="str">
        <f ca="1">IF(ISERROR($V88),"",OFFSET('Smelter Look-up'!$C$4,$V88-4,0)&amp;"")</f>
        <v>NH Recytech Company</v>
      </c>
      <c r="S88" s="181" t="str">
        <f t="shared" ca="1" si="11"/>
        <v>KR</v>
      </c>
      <c r="T88" s="181" t="str">
        <f ca="1">IF(B88="","",IF(ISERROR(MATCH($J88,SorP!$B$1:$B$6226,0)),"",INDIRECT("'SorP'!$A$"&amp;MATCH($S88&amp;$J88,SorP!C:C,0))))</f>
        <v>KR-41</v>
      </c>
      <c r="U88" s="201"/>
      <c r="V88" s="226">
        <f>IF(C88="",NA(),IF(OR(C88="Smelter not listed",C88="Smelter not yet identified"),MATCH($B88&amp;$D88,'Smelter Look-up'!$J:$J,0),MATCH($B88&amp;$C88,'Smelter Look-up'!$J:$J,0)))</f>
        <v>200</v>
      </c>
      <c r="X88" s="227">
        <f t="shared" si="12"/>
        <v>0</v>
      </c>
      <c r="AB88" s="228" t="str">
        <f t="shared" si="13"/>
        <v>GoldNH Recytech Company</v>
      </c>
    </row>
    <row r="89" spans="1:28" s="227" customFormat="1" ht="43.9" customHeight="1">
      <c r="A89" s="181" t="s">
        <v>13768</v>
      </c>
      <c r="B89" s="182" t="s">
        <v>1098</v>
      </c>
      <c r="C89" s="186" t="s">
        <v>13748</v>
      </c>
      <c r="D89" s="230" t="s">
        <v>13748</v>
      </c>
      <c r="E89" s="182" t="s">
        <v>1077</v>
      </c>
      <c r="F89" s="182" t="s">
        <v>13768</v>
      </c>
      <c r="G89" s="182" t="str">
        <f ca="1">IF(C89=$X$4,IF(ISERROR($V89),"Enter smelter details","RMI"),IF(ISERROR($V89),"",OFFSET('Smelter Look-up'!$F$4,$V89-4,0)))</f>
        <v>RMI</v>
      </c>
      <c r="H89" s="183">
        <f ca="1">IF(ISERROR($V89),"",OFFSET('Smelter Look-up'!$G$4,$V89-4,0))</f>
        <v>0</v>
      </c>
      <c r="I89" s="184" t="str">
        <f ca="1">IF(ISERROR($V89),"",OFFSET('Smelter Look-up'!$H$4,$V89-4,0))</f>
        <v>Kazuno</v>
      </c>
      <c r="J89" s="184" t="str">
        <f ca="1">IF(ISERROR($V89),"",OFFSET('Smelter Look-up'!$I$4,$V89-4,0))</f>
        <v>Akita</v>
      </c>
      <c r="K89" s="224"/>
      <c r="L89" s="224"/>
      <c r="M89" s="224"/>
      <c r="N89" s="224"/>
      <c r="O89" s="224"/>
      <c r="P89" s="185"/>
      <c r="Q89" s="225"/>
      <c r="R89" s="182" t="str">
        <f ca="1">IF(ISERROR($V89),"",OFFSET('Smelter Look-up'!$C$4,$V89-4,0)&amp;"")</f>
        <v>Eco-System Recycling Co., Ltd. North Plant</v>
      </c>
      <c r="S89" s="181" t="str">
        <f t="shared" ca="1" si="11"/>
        <v>JP</v>
      </c>
      <c r="T89" s="181" t="str">
        <f ca="1">IF(B89="","",IF(ISERROR(MATCH($J89,SorP!$B$1:$B$6226,0)),"",INDIRECT("'SorP'!$A$"&amp;MATCH($S89&amp;$J89,SorP!C:C,0))))</f>
        <v>JP-05</v>
      </c>
      <c r="U89" s="201"/>
      <c r="V89" s="226">
        <f>IF(C89="",NA(),IF(OR(C89="Smelter not listed",C89="Smelter not yet identified"),MATCH($B89&amp;$D89,'Smelter Look-up'!$J:$J,0),MATCH($B89&amp;$C89,'Smelter Look-up'!$J:$J,0)))</f>
        <v>74</v>
      </c>
      <c r="X89" s="227">
        <f t="shared" si="12"/>
        <v>0</v>
      </c>
      <c r="AB89" s="228" t="str">
        <f t="shared" si="13"/>
        <v>GoldEco-System Recycling Co., Ltd. North Plant</v>
      </c>
    </row>
    <row r="90" spans="1:28" s="227" customFormat="1" ht="43.9" customHeight="1">
      <c r="A90" s="181" t="s">
        <v>13769</v>
      </c>
      <c r="B90" s="182" t="s">
        <v>1098</v>
      </c>
      <c r="C90" s="186" t="s">
        <v>13749</v>
      </c>
      <c r="D90" s="230" t="s">
        <v>13749</v>
      </c>
      <c r="E90" s="182" t="s">
        <v>1077</v>
      </c>
      <c r="F90" s="182" t="s">
        <v>13769</v>
      </c>
      <c r="G90" s="182" t="str">
        <f ca="1">IF(C90=$X$4,IF(ISERROR($V90),"Enter smelter details","RMI"),IF(ISERROR($V90),"",OFFSET('Smelter Look-up'!$F$4,$V90-4,0)))</f>
        <v>RMI</v>
      </c>
      <c r="H90" s="183">
        <f ca="1">IF(ISERROR($V90),"",OFFSET('Smelter Look-up'!$G$4,$V90-4,0))</f>
        <v>0</v>
      </c>
      <c r="I90" s="184" t="str">
        <f ca="1">IF(ISERROR($V90),"",OFFSET('Smelter Look-up'!$H$4,$V90-4,0))</f>
        <v>Okayama</v>
      </c>
      <c r="J90" s="184" t="str">
        <f ca="1">IF(ISERROR($V90),"",OFFSET('Smelter Look-up'!$I$4,$V90-4,0))</f>
        <v>Okayama</v>
      </c>
      <c r="K90" s="224"/>
      <c r="L90" s="224"/>
      <c r="M90" s="224"/>
      <c r="N90" s="224"/>
      <c r="O90" s="224"/>
      <c r="P90" s="185"/>
      <c r="Q90" s="225"/>
      <c r="R90" s="182" t="str">
        <f ca="1">IF(ISERROR($V90),"",OFFSET('Smelter Look-up'!$C$4,$V90-4,0)&amp;"")</f>
        <v>Eco-System Recycling Co., Ltd. West Plant</v>
      </c>
      <c r="S90" s="181" t="str">
        <f t="shared" ca="1" si="11"/>
        <v>JP</v>
      </c>
      <c r="T90" s="181" t="str">
        <f ca="1">IF(B90="","",IF(ISERROR(MATCH($J90,SorP!$B$1:$B$6226,0)),"",INDIRECT("'SorP'!$A$"&amp;MATCH($S90&amp;$J90,SorP!C:C,0))))</f>
        <v>JP-33</v>
      </c>
      <c r="U90" s="201"/>
      <c r="V90" s="226">
        <f>IF(C90="",NA(),IF(OR(C90="Smelter not listed",C90="Smelter not yet identified"),MATCH($B90&amp;$D90,'Smelter Look-up'!$J:$J,0),MATCH($B90&amp;$C90,'Smelter Look-up'!$J:$J,0)))</f>
        <v>75</v>
      </c>
      <c r="X90" s="227">
        <f t="shared" si="12"/>
        <v>0</v>
      </c>
      <c r="AB90" s="228" t="str">
        <f t="shared" si="13"/>
        <v>GoldEco-System Recycling Co., Ltd. West Plant</v>
      </c>
    </row>
    <row r="91" spans="1:28" s="227" customFormat="1" ht="43.9" customHeight="1">
      <c r="A91" s="181" t="s">
        <v>14936</v>
      </c>
      <c r="B91" s="182" t="s">
        <v>1098</v>
      </c>
      <c r="C91" s="186" t="s">
        <v>14935</v>
      </c>
      <c r="D91" s="230" t="s">
        <v>14935</v>
      </c>
      <c r="E91" s="182" t="s">
        <v>864</v>
      </c>
      <c r="F91" s="182" t="s">
        <v>14936</v>
      </c>
      <c r="G91" s="182" t="str">
        <f ca="1">IF(C91=$X$4,IF(ISERROR($V91),"Enter smelter details","RMI"),IF(ISERROR($V91),"",OFFSET('Smelter Look-up'!$F$4,$V91-4,0)))</f>
        <v>RMI</v>
      </c>
      <c r="H91" s="183">
        <f ca="1">IF(ISERROR($V91),"",OFFSET('Smelter Look-up'!$G$4,$V91-4,0))</f>
        <v>0</v>
      </c>
      <c r="I91" s="184" t="str">
        <f ca="1">IF(ISERROR($V91),"",OFFSET('Smelter Look-up'!$H$4,$V91-4,0))</f>
        <v>Kempton Park</v>
      </c>
      <c r="J91" s="184" t="str">
        <f ca="1">IF(ISERROR($V91),"",OFFSET('Smelter Look-up'!$I$4,$V91-4,0))</f>
        <v>Gauteng</v>
      </c>
      <c r="K91" s="224"/>
      <c r="L91" s="224"/>
      <c r="M91" s="224"/>
      <c r="N91" s="224"/>
      <c r="O91" s="224"/>
      <c r="P91" s="185"/>
      <c r="Q91" s="225"/>
      <c r="R91" s="182" t="str">
        <f ca="1">IF(ISERROR($V91),"",OFFSET('Smelter Look-up'!$C$4,$V91-4,0)&amp;"")</f>
        <v>Metal Concentrators SA (Pty) Ltd.</v>
      </c>
      <c r="S91" s="181" t="str">
        <f t="shared" ca="1" si="11"/>
        <v>ZA</v>
      </c>
      <c r="T91" s="181" t="str">
        <f ca="1">IF(B91="","",IF(ISERROR(MATCH($J91,SorP!$B$1:$B$6226,0)),"",INDIRECT("'SorP'!$A$"&amp;MATCH($S91&amp;$J91,SorP!C:C,0))))</f>
        <v>ZA-GP</v>
      </c>
      <c r="U91" s="201"/>
      <c r="V91" s="226">
        <f>IF(C91="",NA(),IF(OR(C91="Smelter not listed",C91="Smelter not yet identified"),MATCH($B91&amp;$D91,'Smelter Look-up'!$J:$J,0),MATCH($B91&amp;$C91,'Smelter Look-up'!$J:$J,0)))</f>
        <v>173</v>
      </c>
      <c r="X91" s="227">
        <f t="shared" si="12"/>
        <v>0</v>
      </c>
      <c r="AB91" s="228" t="str">
        <f t="shared" si="13"/>
        <v>GoldMetal Concentrators SA (Pty) Ltd.</v>
      </c>
    </row>
    <row r="92" spans="1:28" s="227" customFormat="1" ht="43.9" customHeight="1">
      <c r="A92" s="181" t="s">
        <v>14944</v>
      </c>
      <c r="B92" s="182" t="s">
        <v>1098</v>
      </c>
      <c r="C92" s="186" t="s">
        <v>14943</v>
      </c>
      <c r="D92" s="230" t="s">
        <v>14943</v>
      </c>
      <c r="E92" s="182" t="s">
        <v>1073</v>
      </c>
      <c r="F92" s="182" t="s">
        <v>14944</v>
      </c>
      <c r="G92" s="182" t="str">
        <f ca="1">IF(C92=$X$4,IF(ISERROR($V92),"Enter smelter details","RMI"),IF(ISERROR($V92),"",OFFSET('Smelter Look-up'!$F$4,$V92-4,0)))</f>
        <v>RMI</v>
      </c>
      <c r="H92" s="183">
        <f ca="1">IF(ISERROR($V92),"",OFFSET('Smelter Look-up'!$G$4,$V92-4,0))</f>
        <v>0</v>
      </c>
      <c r="I92" s="184" t="str">
        <f ca="1">IF(ISERROR($V92),"",OFFSET('Smelter Look-up'!$H$4,$V92-4,0))</f>
        <v>Tourville-les-Ifs</v>
      </c>
      <c r="J92" s="184" t="str">
        <f ca="1">IF(ISERROR($V92),"",OFFSET('Smelter Look-up'!$I$4,$V92-4,0))</f>
        <v>Normandie</v>
      </c>
      <c r="K92" s="224"/>
      <c r="L92" s="224"/>
      <c r="M92" s="224"/>
      <c r="N92" s="224"/>
      <c r="O92" s="224"/>
      <c r="P92" s="185"/>
      <c r="Q92" s="225"/>
      <c r="R92" s="182" t="str">
        <f ca="1">IF(ISERROR($V92),"",OFFSET('Smelter Look-up'!$C$4,$V92-4,0)&amp;"")</f>
        <v>WEEEREFINING</v>
      </c>
      <c r="S92" s="181" t="str">
        <f t="shared" ca="1" si="11"/>
        <v>FR</v>
      </c>
      <c r="T92" s="181" t="str">
        <f ca="1">IF(B92="","",IF(ISERROR(MATCH($J92,SorP!$B$1:$B$6226,0)),"",INDIRECT("'SorP'!$A$"&amp;MATCH($S92&amp;$J92,SorP!C:C,0))))</f>
        <v>FR-NOR</v>
      </c>
      <c r="U92" s="201"/>
      <c r="V92" s="226">
        <f>IF(C92="",NA(),IF(OR(C92="Smelter not listed",C92="Smelter not yet identified"),MATCH($B92&amp;$D92,'Smelter Look-up'!$J:$J,0),MATCH($B92&amp;$C92,'Smelter Look-up'!$J:$J,0)))</f>
        <v>305</v>
      </c>
      <c r="X92" s="227">
        <f t="shared" si="12"/>
        <v>0</v>
      </c>
      <c r="AB92" s="228" t="str">
        <f t="shared" si="13"/>
        <v>GoldWEEEREFINING</v>
      </c>
    </row>
    <row r="93" spans="1:28" s="227" customFormat="1" ht="43.9" customHeight="1">
      <c r="A93" s="181" t="s">
        <v>15287</v>
      </c>
      <c r="B93" s="182" t="s">
        <v>1098</v>
      </c>
      <c r="C93" s="186" t="s">
        <v>15286</v>
      </c>
      <c r="D93" s="230" t="s">
        <v>15286</v>
      </c>
      <c r="E93" s="182" t="s">
        <v>12931</v>
      </c>
      <c r="F93" s="182" t="s">
        <v>15287</v>
      </c>
      <c r="G93" s="182" t="str">
        <f ca="1">IF(C93=$X$4,IF(ISERROR($V93),"Enter smelter details","RMI"),IF(ISERROR($V93),"",OFFSET('Smelter Look-up'!$F$4,$V93-4,0)))</f>
        <v>RMI</v>
      </c>
      <c r="H93" s="183">
        <f ca="1">IF(ISERROR($V93),"",OFFSET('Smelter Look-up'!$G$4,$V93-4,0))</f>
        <v>0</v>
      </c>
      <c r="I93" s="184" t="str">
        <f ca="1">IF(ISERROR($V93),"",OFFSET('Smelter Look-up'!$H$4,$V93-4,0))</f>
        <v>Medellín</v>
      </c>
      <c r="J93" s="184" t="str">
        <f ca="1">IF(ISERROR($V93),"",OFFSET('Smelter Look-up'!$I$4,$V93-4,0))</f>
        <v>Antioquia</v>
      </c>
      <c r="K93" s="224"/>
      <c r="L93" s="224"/>
      <c r="M93" s="224"/>
      <c r="N93" s="224"/>
      <c r="O93" s="224"/>
      <c r="P93" s="185"/>
      <c r="Q93" s="225"/>
      <c r="R93" s="182" t="str">
        <f ca="1">IF(ISERROR($V93),"",OFFSET('Smelter Look-up'!$C$4,$V93-4,0)&amp;"")</f>
        <v>Gold by Gold Colombia</v>
      </c>
      <c r="S93" s="181" t="str">
        <f t="shared" ca="1" si="11"/>
        <v>CO</v>
      </c>
      <c r="T93" s="181" t="str">
        <f ca="1">IF(B93="","",IF(ISERROR(MATCH($J93,SorP!$B$1:$B$6226,0)),"",INDIRECT("'SorP'!$A$"&amp;MATCH($S93&amp;$J93,SorP!C:C,0))))</f>
        <v>CO-ANT</v>
      </c>
      <c r="U93" s="201"/>
      <c r="V93" s="226">
        <f>IF(C93="",NA(),IF(OR(C93="Smelter not listed",C93="Smelter not yet identified"),MATCH($B93&amp;$D93,'Smelter Look-up'!$J:$J,0),MATCH($B93&amp;$C93,'Smelter Look-up'!$J:$J,0)))</f>
        <v>92</v>
      </c>
      <c r="X93" s="227">
        <f t="shared" si="12"/>
        <v>0</v>
      </c>
      <c r="AB93" s="228" t="str">
        <f t="shared" si="13"/>
        <v>GoldGold by Gold Colombia</v>
      </c>
    </row>
    <row r="94" spans="1:28" s="227" customFormat="1" ht="43.9" customHeight="1">
      <c r="A94" s="181" t="s">
        <v>15333</v>
      </c>
      <c r="B94" s="182" t="s">
        <v>1098</v>
      </c>
      <c r="C94" s="186" t="s">
        <v>15332</v>
      </c>
      <c r="D94" s="230" t="s">
        <v>15332</v>
      </c>
      <c r="E94" s="182" t="s">
        <v>1065</v>
      </c>
      <c r="F94" s="182" t="s">
        <v>15333</v>
      </c>
      <c r="G94" s="182" t="str">
        <f ca="1">IF(C94=$X$4,IF(ISERROR($V94),"Enter smelter details","RMI"),IF(ISERROR($V94),"",OFFSET('Smelter Look-up'!$F$4,$V94-4,0)))</f>
        <v>RMI</v>
      </c>
      <c r="H94" s="183">
        <f ca="1">IF(ISERROR($V94),"",OFFSET('Smelter Look-up'!$G$4,$V94-4,0))</f>
        <v>0</v>
      </c>
      <c r="I94" s="184" t="str">
        <f ca="1">IF(ISERROR($V94),"",OFFSET('Smelter Look-up'!$H$4,$V94-4,0))</f>
        <v>Manaus</v>
      </c>
      <c r="J94" s="184" t="str">
        <f ca="1">IF(ISERROR($V94),"",OFFSET('Smelter Look-up'!$I$4,$V94-4,0))</f>
        <v>Amazonas</v>
      </c>
      <c r="K94" s="224"/>
      <c r="L94" s="224"/>
      <c r="M94" s="224"/>
      <c r="N94" s="224"/>
      <c r="O94" s="224"/>
      <c r="P94" s="185"/>
      <c r="Q94" s="225"/>
      <c r="R94" s="182" t="str">
        <f ca="1">IF(ISERROR($V94),"",OFFSET('Smelter Look-up'!$C$4,$V94-4,0)&amp;"")</f>
        <v>Coimpa Industrial LTDA</v>
      </c>
      <c r="S94" s="181" t="str">
        <f t="shared" ca="1" si="11"/>
        <v>BR</v>
      </c>
      <c r="T94" s="181" t="str">
        <f ca="1">IF(B94="","",IF(ISERROR(MATCH($J94,SorP!$B$1:$B$6226,0)),"",INDIRECT("'SorP'!$A$"&amp;MATCH($S94&amp;$J94,SorP!C:C,0))))</f>
        <v>BR-AM</v>
      </c>
      <c r="U94" s="201"/>
      <c r="V94" s="226">
        <f>IF(C94="",NA(),IF(OR(C94="Smelter not listed",C94="Smelter not yet identified"),MATCH($B94&amp;$D94,'Smelter Look-up'!$J:$J,0),MATCH($B94&amp;$C94,'Smelter Look-up'!$J:$J,0)))</f>
        <v>60</v>
      </c>
      <c r="X94" s="227">
        <f t="shared" si="12"/>
        <v>0</v>
      </c>
      <c r="AB94" s="228" t="str">
        <f t="shared" si="13"/>
        <v>GoldCoimpa Industrial LTDA</v>
      </c>
    </row>
    <row r="95" spans="1:28" s="227" customFormat="1" ht="43.9" customHeight="1">
      <c r="A95" s="181" t="s">
        <v>15602</v>
      </c>
      <c r="B95" s="182" t="s">
        <v>1098</v>
      </c>
      <c r="C95" s="186" t="s">
        <v>15601</v>
      </c>
      <c r="D95" s="230" t="s">
        <v>15601</v>
      </c>
      <c r="E95" s="182" t="s">
        <v>13079</v>
      </c>
      <c r="F95" s="182" t="s">
        <v>15602</v>
      </c>
      <c r="G95" s="182" t="str">
        <f ca="1">IF(C95=$X$4,IF(ISERROR($V95),"Enter smelter details","RMI"),IF(ISERROR($V95),"",OFFSET('Smelter Look-up'!$F$4,$V95-4,0)))</f>
        <v>RMI</v>
      </c>
      <c r="H95" s="183">
        <f ca="1">IF(ISERROR($V95),"",OFFSET('Smelter Look-up'!$G$4,$V95-4,0))</f>
        <v>0</v>
      </c>
      <c r="I95" s="184" t="str">
        <f ca="1">IF(ISERROR($V95),"",OFFSET('Smelter Look-up'!$H$4,$V95-4,0))</f>
        <v>Bomba Mbili</v>
      </c>
      <c r="J95" s="184" t="str">
        <f ca="1">IF(ISERROR($V95),"",OFFSET('Smelter Look-up'!$I$4,$V95-4,0))</f>
        <v>Geita</v>
      </c>
      <c r="K95" s="224"/>
      <c r="L95" s="224"/>
      <c r="M95" s="224"/>
      <c r="N95" s="224"/>
      <c r="O95" s="224"/>
      <c r="P95" s="185"/>
      <c r="Q95" s="225"/>
      <c r="R95" s="182" t="str">
        <f ca="1">IF(ISERROR($V95),"",OFFSET('Smelter Look-up'!$C$4,$V95-4,0)&amp;"")</f>
        <v>GG Refinery Ltd.</v>
      </c>
      <c r="S95" s="181" t="str">
        <f t="shared" ca="1" si="11"/>
        <v>TZ</v>
      </c>
      <c r="T95" s="181" t="str">
        <f ca="1">IF(B95="","",IF(ISERROR(MATCH($J95,SorP!$B$1:$B$6226,0)),"",INDIRECT("'SorP'!$A$"&amp;MATCH($S95&amp;$J95,SorP!C:C,0))))</f>
        <v>TZ-27</v>
      </c>
      <c r="U95" s="201"/>
      <c r="V95" s="226">
        <f>IF(C95="",NA(),IF(OR(C95="Smelter not listed",C95="Smelter not yet identified"),MATCH($B95&amp;$D95,'Smelter Look-up'!$J:$J,0),MATCH($B95&amp;$C95,'Smelter Look-up'!$J:$J,0)))</f>
        <v>90</v>
      </c>
      <c r="X95" s="227">
        <f t="shared" si="12"/>
        <v>0</v>
      </c>
      <c r="AB95" s="228" t="str">
        <f t="shared" si="13"/>
        <v>GoldGG Refinery Ltd.</v>
      </c>
    </row>
    <row r="96" spans="1:28" s="227" customFormat="1" ht="43.9" customHeight="1">
      <c r="A96" s="181" t="s">
        <v>15830</v>
      </c>
      <c r="B96" s="182" t="s">
        <v>1098</v>
      </c>
      <c r="C96" s="186" t="s">
        <v>15829</v>
      </c>
      <c r="D96" s="230" t="s">
        <v>15829</v>
      </c>
      <c r="E96" s="182" t="s">
        <v>864</v>
      </c>
      <c r="F96" s="182" t="s">
        <v>15830</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ZA</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2"/>
        <v>0</v>
      </c>
      <c r="AB96" s="228" t="str">
        <f t="shared" si="13"/>
        <v>GoldImpala Platinum - Base Metal Refinery (BMR)</v>
      </c>
    </row>
    <row r="97" spans="1:28" s="227" customFormat="1" ht="43.9" customHeight="1">
      <c r="A97" s="181" t="s">
        <v>15832</v>
      </c>
      <c r="B97" s="182" t="s">
        <v>1098</v>
      </c>
      <c r="C97" s="186" t="s">
        <v>15831</v>
      </c>
      <c r="D97" s="230" t="s">
        <v>15831</v>
      </c>
      <c r="E97" s="182" t="s">
        <v>864</v>
      </c>
      <c r="F97" s="182" t="s">
        <v>15832</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ZA</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2"/>
        <v>0</v>
      </c>
      <c r="AB97" s="228" t="str">
        <f t="shared" si="13"/>
        <v>GoldImpala Platinum - Rustenburg Smelter</v>
      </c>
    </row>
    <row r="98" spans="1:28" s="227" customFormat="1" ht="43.9" customHeight="1">
      <c r="A98" s="181" t="s">
        <v>15607</v>
      </c>
      <c r="B98" s="182" t="s">
        <v>1098</v>
      </c>
      <c r="C98" s="186" t="s">
        <v>15673</v>
      </c>
      <c r="D98" s="230" t="s">
        <v>15673</v>
      </c>
      <c r="E98" s="182" t="s">
        <v>864</v>
      </c>
      <c r="F98" s="182" t="s">
        <v>15607</v>
      </c>
      <c r="G98" s="182" t="str">
        <f ca="1">IF(C98=$X$4,IF(ISERROR($V98),"Enter smelter details","RMI"),IF(ISERROR($V98),"",OFFSET('Smelter Look-up'!$F$4,$V98-4,0)))</f>
        <v>RMI</v>
      </c>
      <c r="H98" s="183">
        <f ca="1">IF(ISERROR($V98),"",OFFSET('Smelter Look-up'!$G$4,$V98-4,0))</f>
        <v>0</v>
      </c>
      <c r="I98" s="184" t="str">
        <f ca="1">IF(ISERROR($V98),"",OFFSET('Smelter Look-up'!$H$4,$V98-4,0))</f>
        <v>Springs</v>
      </c>
      <c r="J98" s="184" t="str">
        <f ca="1">IF(ISERROR($V98),"",OFFSET('Smelter Look-up'!$I$4,$V98-4,0))</f>
        <v>Gauteng</v>
      </c>
      <c r="K98" s="224"/>
      <c r="L98" s="224"/>
      <c r="M98" s="224"/>
      <c r="N98" s="224"/>
      <c r="O98" s="224"/>
      <c r="P98" s="185"/>
      <c r="Q98" s="225"/>
      <c r="R98" s="182" t="str">
        <f ca="1">IF(ISERROR($V98),"",OFFSET('Smelter Look-up'!$C$4,$V98-4,0)&amp;"")</f>
        <v>Impala Platinum - Platinum Metals Refinery (PMR)</v>
      </c>
      <c r="S98" s="181" t="str">
        <f t="shared" ca="1" si="11"/>
        <v>ZA</v>
      </c>
      <c r="T98" s="181" t="str">
        <f ca="1">IF(B98="","",IF(ISERROR(MATCH($J98,SorP!$B$1:$B$6226,0)),"",INDIRECT("'SorP'!$A$"&amp;MATCH($S98&amp;$J98,SorP!C:C,0))))</f>
        <v>ZA-GP</v>
      </c>
      <c r="U98" s="201"/>
      <c r="V98" s="226">
        <f>IF(C98="",NA(),IF(OR(C98="Smelter not listed",C98="Smelter not yet identified"),MATCH($B98&amp;$D98,'Smelter Look-up'!$J:$J,0),MATCH($B98&amp;$C98,'Smelter Look-up'!$J:$J,0)))</f>
        <v>118</v>
      </c>
      <c r="X98" s="227">
        <f t="shared" si="12"/>
        <v>0</v>
      </c>
      <c r="AB98" s="228" t="str">
        <f t="shared" si="13"/>
        <v>GoldImpala Platinum - Platinum Metals Refinery (PMR)</v>
      </c>
    </row>
    <row r="99" spans="1:28" s="227" customFormat="1" ht="43.9" customHeight="1">
      <c r="A99" s="181" t="s">
        <v>15599</v>
      </c>
      <c r="B99" s="182" t="s">
        <v>1098</v>
      </c>
      <c r="C99" s="186" t="s">
        <v>15598</v>
      </c>
      <c r="D99" s="230" t="s">
        <v>15598</v>
      </c>
      <c r="E99" s="182" t="s">
        <v>2383</v>
      </c>
      <c r="F99" s="182" t="s">
        <v>15599</v>
      </c>
      <c r="G99" s="182" t="str">
        <f ca="1">IF(C99=$X$4,IF(ISERROR($V99),"Enter smelter details","RMI"),IF(ISERROR($V99),"",OFFSET('Smelter Look-up'!$F$4,$V99-4,0)))</f>
        <v>RMI</v>
      </c>
      <c r="H99" s="183">
        <f ca="1">IF(ISERROR($V99),"",OFFSET('Smelter Look-up'!$G$4,$V99-4,0))</f>
        <v>0</v>
      </c>
      <c r="I99" s="184" t="str">
        <f ca="1">IF(ISERROR($V99),"",OFFSET('Smelter Look-up'!$H$4,$V99-4,0))</f>
        <v>Kaohsiung City</v>
      </c>
      <c r="J99" s="184" t="str">
        <f ca="1">IF(ISERROR($V99),"",OFFSET('Smelter Look-up'!$I$4,$V99-4,0))</f>
        <v>Kaohsiung</v>
      </c>
      <c r="K99" s="224"/>
      <c r="L99" s="224"/>
      <c r="M99" s="224"/>
      <c r="N99" s="224"/>
      <c r="O99" s="224"/>
      <c r="P99" s="185"/>
      <c r="Q99" s="225"/>
      <c r="R99" s="182" t="str">
        <f ca="1">IF(ISERROR($V99),"",OFFSET('Smelter Look-up'!$C$4,$V99-4,0)&amp;"")</f>
        <v>Elite Industech Co., Ltd.</v>
      </c>
      <c r="S99" s="181" t="str">
        <f t="shared" ca="1" si="11"/>
        <v>TW</v>
      </c>
      <c r="T99" s="181" t="str">
        <f ca="1">IF(B99="","",IF(ISERROR(MATCH($J99,SorP!$B$1:$B$6226,0)),"",INDIRECT("'SorP'!$A$"&amp;MATCH($S99&amp;$J99,SorP!C:C,0))))</f>
        <v>TW-KHH</v>
      </c>
      <c r="U99" s="201"/>
      <c r="V99" s="226">
        <f>IF(C99="",NA(),IF(OR(C99="Smelter not listed",C99="Smelter not yet identified"),MATCH($B99&amp;$D99,'Smelter Look-up'!$J:$J,0),MATCH($B99&amp;$C99,'Smelter Look-up'!$J:$J,0)))</f>
        <v>77</v>
      </c>
      <c r="X99" s="227">
        <f t="shared" si="12"/>
        <v>0</v>
      </c>
      <c r="AB99" s="228" t="str">
        <f t="shared" si="13"/>
        <v>GoldElite Industech Co., Ltd.</v>
      </c>
    </row>
    <row r="100" spans="1:28" s="227" customFormat="1" ht="43.9" customHeight="1">
      <c r="A100" s="181" t="s">
        <v>15685</v>
      </c>
      <c r="B100" s="182" t="s">
        <v>1100</v>
      </c>
      <c r="C100" s="186" t="s">
        <v>15712</v>
      </c>
      <c r="D100" s="230" t="s">
        <v>15712</v>
      </c>
      <c r="E100" s="182" t="s">
        <v>1069</v>
      </c>
      <c r="F100" s="182" t="s">
        <v>15685</v>
      </c>
      <c r="G100" s="182" t="str">
        <f ca="1">IF(C100=$X$4,IF(ISERROR($V100),"Enter smelter details","RMI"),IF(ISERROR($V100),"",OFFSET('Smelter Look-up'!$F$4,$V100-4,0)))</f>
        <v>RMI</v>
      </c>
      <c r="H100" s="183">
        <f ca="1">IF(ISERROR($V100),"",OFFSET('Smelter Look-up'!$G$4,$V100-4,0))</f>
        <v>0</v>
      </c>
      <c r="I100" s="184" t="str">
        <f ca="1">IF(ISERROR($V100),"",OFFSET('Smelter Look-up'!$H$4,$V100-4,0))</f>
        <v>Xinyu</v>
      </c>
      <c r="J100" s="184" t="str">
        <f ca="1">IF(ISERROR($V100),"",OFFSET('Smelter Look-up'!$I$4,$V100-4,0))</f>
        <v>Jiangxi Sheng</v>
      </c>
      <c r="K100" s="224"/>
      <c r="L100" s="224"/>
      <c r="M100" s="224"/>
      <c r="N100" s="224"/>
      <c r="O100" s="224"/>
      <c r="P100" s="185"/>
      <c r="Q100" s="225"/>
      <c r="R100" s="182" t="str">
        <f ca="1">IF(ISERROR($V100),"",OFFSET('Smelter Look-up'!$C$4,$V100-4,0)&amp;"")</f>
        <v>Jiangxi Suns Nonferrous Materials Co. Ltd.</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351</v>
      </c>
      <c r="X100" s="227">
        <f t="shared" si="12"/>
        <v>0</v>
      </c>
      <c r="AB100" s="228" t="str">
        <f t="shared" si="13"/>
        <v>TantalumJiangxi Suns Nonferrous Materials Co. Ltd.</v>
      </c>
    </row>
    <row r="101" spans="1:28" s="227" customFormat="1" ht="43.9" customHeight="1">
      <c r="A101" s="181" t="s">
        <v>15619</v>
      </c>
      <c r="B101" s="182" t="s">
        <v>1100</v>
      </c>
      <c r="C101" s="186" t="s">
        <v>15618</v>
      </c>
      <c r="D101" s="230" t="s">
        <v>15618</v>
      </c>
      <c r="E101" s="182" t="s">
        <v>1069</v>
      </c>
      <c r="F101" s="182" t="s">
        <v>15619</v>
      </c>
      <c r="G101" s="182" t="str">
        <f ca="1">IF(C101=$X$4,IF(ISERROR($V101),"Enter smelter details","RMI"),IF(ISERROR($V101),"",OFFSET('Smelter Look-up'!$F$4,$V101-4,0)))</f>
        <v>RMI</v>
      </c>
      <c r="H101" s="183">
        <f ca="1">IF(ISERROR($V101),"",OFFSET('Smelter Look-up'!$G$4,$V101-4,0))</f>
        <v>0</v>
      </c>
      <c r="I101" s="184" t="str">
        <f ca="1">IF(ISERROR($V101),"",OFFSET('Smelter Look-up'!$H$4,$V101-4,0))</f>
        <v>Yingde</v>
      </c>
      <c r="J101" s="184" t="str">
        <f ca="1">IF(ISERROR($V101),"",OFFSET('Smelter Look-up'!$I$4,$V101-4,0))</f>
        <v>Guangdong Sheng</v>
      </c>
      <c r="K101" s="224"/>
      <c r="L101" s="224"/>
      <c r="M101" s="224"/>
      <c r="N101" s="224"/>
      <c r="O101" s="224"/>
      <c r="P101" s="185"/>
      <c r="Q101" s="225"/>
      <c r="R101" s="182" t="str">
        <f ca="1">IF(ISERROR($V101),"",OFFSET('Smelter Look-up'!$C$4,$V101-4,0)&amp;"")</f>
        <v>Guangdong Rising Rare Metals-EO Materials Ltd.</v>
      </c>
      <c r="S101" s="181" t="str">
        <f t="shared" ca="1" si="11"/>
        <v>CN</v>
      </c>
      <c r="T101" s="181" t="str">
        <f ca="1">IF(B101="","",IF(ISERROR(MATCH($J101,SorP!$B$1:$B$6226,0)),"",INDIRECT("'SorP'!$A$"&amp;MATCH($S101&amp;$J101,SorP!C:C,0))))</f>
        <v>CN-GD</v>
      </c>
      <c r="U101" s="201"/>
      <c r="V101" s="226">
        <f>IF(C101="",NA(),IF(OR(C101="Smelter not listed",C101="Smelter not yet identified"),MATCH($B101&amp;$D101,'Smelter Look-up'!$J:$J,0),MATCH($B101&amp;$C101,'Smelter Look-up'!$J:$J,0)))</f>
        <v>341</v>
      </c>
      <c r="X101" s="227">
        <f t="shared" si="12"/>
        <v>0</v>
      </c>
      <c r="AB101" s="228" t="str">
        <f t="shared" si="13"/>
        <v>TantalumGuangdong Rising Rare Metals-EO Materials Ltd.</v>
      </c>
    </row>
    <row r="102" spans="1:28" s="227" customFormat="1" ht="43.9" customHeight="1">
      <c r="A102" s="181" t="s">
        <v>728</v>
      </c>
      <c r="B102" s="182" t="s">
        <v>1100</v>
      </c>
      <c r="C102" s="186" t="s">
        <v>43</v>
      </c>
      <c r="D102" s="230" t="s">
        <v>43</v>
      </c>
      <c r="E102" s="182" t="s">
        <v>1069</v>
      </c>
      <c r="F102" s="182" t="s">
        <v>728</v>
      </c>
      <c r="G102" s="182" t="str">
        <f ca="1">IF(C102=$X$4,IF(ISERROR($V102),"Enter smelter details","RMI"),IF(ISERROR($V102),"",OFFSET('Smelter Look-up'!$F$4,$V102-4,0)))</f>
        <v>RMI</v>
      </c>
      <c r="H102" s="183">
        <f ca="1">IF(ISERROR($V102),"",OFFSET('Smelter Look-up'!$G$4,$V102-4,0))</f>
        <v>0</v>
      </c>
      <c r="I102" s="184" t="str">
        <f ca="1">IF(ISERROR($V102),"",OFFSET('Smelter Look-up'!$H$4,$V102-4,0))</f>
        <v>Jiangmen</v>
      </c>
      <c r="J102" s="184" t="str">
        <f ca="1">IF(ISERROR($V102),"",OFFSET('Smelter Look-up'!$I$4,$V102-4,0))</f>
        <v>Guangdong Sheng</v>
      </c>
      <c r="K102" s="224"/>
      <c r="L102" s="224"/>
      <c r="M102" s="224"/>
      <c r="N102" s="224"/>
      <c r="O102" s="224"/>
      <c r="P102" s="185"/>
      <c r="Q102" s="225"/>
      <c r="R102" s="182" t="str">
        <f ca="1">IF(ISERROR($V102),"",OFFSET('Smelter Look-up'!$C$4,$V102-4,0)&amp;"")</f>
        <v>F&amp;X Electro-Materials Ltd.</v>
      </c>
      <c r="S102" s="181" t="str">
        <f t="shared" ref="S102:S132" ca="1" si="14">IF(B102="","",IF(ISERROR(MATCH($E102,CL,0)),"Unknown",INDIRECT("'C'!$A$"&amp;MATCH($E102,CL,0)+1)))</f>
        <v>CN</v>
      </c>
      <c r="T102" s="181" t="str">
        <f ca="1">IF(B102="","",IF(ISERROR(MATCH($J102,SorP!$B$1:$B$6226,0)),"",INDIRECT("'SorP'!$A$"&amp;MATCH($S102&amp;$J102,SorP!C:C,0))))</f>
        <v>CN-GD</v>
      </c>
      <c r="U102" s="201"/>
      <c r="V102" s="226">
        <f>IF(C102="",NA(),IF(OR(C102="Smelter not listed",C102="Smelter not yet identified"),MATCH($B102&amp;$D102,'Smelter Look-up'!$J:$J,0),MATCH($B102&amp;$C102,'Smelter Look-up'!$J:$J,0)))</f>
        <v>337</v>
      </c>
      <c r="X102" s="227">
        <f t="shared" ref="X102:X132" si="15">IF(AND(C102="Smelter not listed",OR(LEN(D102)=0,LEN(E102)=0)),1,0)</f>
        <v>0</v>
      </c>
      <c r="AB102" s="228" t="str">
        <f t="shared" ref="AB102:AB132" si="16">B102&amp;C102</f>
        <v>TantalumF&amp;X Electro-Materials Ltd.</v>
      </c>
    </row>
    <row r="103" spans="1:28" s="227" customFormat="1" ht="43.9" customHeight="1">
      <c r="A103" s="181" t="s">
        <v>730</v>
      </c>
      <c r="B103" s="182" t="s">
        <v>1100</v>
      </c>
      <c r="C103" s="186" t="s">
        <v>14945</v>
      </c>
      <c r="D103" s="230" t="s">
        <v>14945</v>
      </c>
      <c r="E103" s="182" t="s">
        <v>1069</v>
      </c>
      <c r="F103" s="182" t="s">
        <v>730</v>
      </c>
      <c r="G103" s="182" t="str">
        <f ca="1">IF(C103=$X$4,IF(ISERROR($V103),"Enter smelter details","RMI"),IF(ISERROR($V103),"",OFFSET('Smelter Look-up'!$F$4,$V103-4,0)))</f>
        <v>RMI</v>
      </c>
      <c r="H103" s="183">
        <f ca="1">IF(ISERROR($V103),"",OFFSET('Smelter Look-up'!$G$4,$V103-4,0))</f>
        <v>0</v>
      </c>
      <c r="I103" s="184" t="str">
        <f ca="1">IF(ISERROR($V103),"",OFFSET('Smelter Look-up'!$H$4,$V103-4,0))</f>
        <v>Yingde</v>
      </c>
      <c r="J103" s="184" t="str">
        <f ca="1">IF(ISERROR($V103),"",OFFSET('Smelter Look-up'!$I$4,$V103-4,0))</f>
        <v>Guangdong Sheng</v>
      </c>
      <c r="K103" s="224"/>
      <c r="L103" s="224"/>
      <c r="M103" s="224"/>
      <c r="N103" s="224"/>
      <c r="O103" s="224"/>
      <c r="P103" s="185"/>
      <c r="Q103" s="225"/>
      <c r="R103" s="182" t="str">
        <f ca="1">IF(ISERROR($V103),"",OFFSET('Smelter Look-up'!$C$4,$V103-4,0)&amp;"")</f>
        <v>XIMEI RESOURCES (GUANGDONG) LIMITED</v>
      </c>
      <c r="S103" s="181" t="str">
        <f t="shared" ca="1" si="14"/>
        <v>CN</v>
      </c>
      <c r="T103" s="181" t="str">
        <f ca="1">IF(B103="","",IF(ISERROR(MATCH($J103,SorP!$B$1:$B$6226,0)),"",INDIRECT("'SorP'!$A$"&amp;MATCH($S103&amp;$J103,SorP!C:C,0))))</f>
        <v>CN-GD</v>
      </c>
      <c r="U103" s="201"/>
      <c r="V103" s="226">
        <f>IF(C103="",NA(),IF(OR(C103="Smelter not listed",C103="Smelter not yet identified"),MATCH($B103&amp;$D103,'Smelter Look-up'!$J:$J,0),MATCH($B103&amp;$C103,'Smelter Look-up'!$J:$J,0)))</f>
        <v>391</v>
      </c>
      <c r="X103" s="227">
        <f t="shared" si="15"/>
        <v>0</v>
      </c>
      <c r="AB103" s="228" t="str">
        <f t="shared" si="16"/>
        <v>TantalumXIMEI RESOURCES (GUANGDONG) LIMITED</v>
      </c>
    </row>
    <row r="104" spans="1:28" s="227" customFormat="1" ht="43.9" customHeight="1">
      <c r="A104" s="181" t="s">
        <v>731</v>
      </c>
      <c r="B104" s="182" t="s">
        <v>1100</v>
      </c>
      <c r="C104" s="186" t="s">
        <v>2</v>
      </c>
      <c r="D104" s="230" t="s">
        <v>2</v>
      </c>
      <c r="E104" s="182" t="s">
        <v>1069</v>
      </c>
      <c r="F104" s="182" t="s">
        <v>731</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JinXin Nonferrous Metals Co., Ltd.</v>
      </c>
      <c r="S104" s="181" t="str">
        <f t="shared" ca="1" si="14"/>
        <v>CN</v>
      </c>
      <c r="T104" s="181" t="str">
        <f ca="1">IF(B104="","",IF(ISERROR(MATCH($J104,SorP!$B$1:$B$6226,0)),"",INDIRECT("'SorP'!$A$"&amp;MATCH($S104&amp;$J104,SorP!C:C,0))))</f>
        <v>CN-JX</v>
      </c>
      <c r="U104" s="201"/>
      <c r="V104" s="226">
        <f>IF(C104="",NA(),IF(OR(C104="Smelter not listed",C104="Smelter not yet identified"),MATCH($B104&amp;$D104,'Smelter Look-up'!$J:$J,0),MATCH($B104&amp;$C104,'Smelter Look-up'!$J:$J,0)))</f>
        <v>353</v>
      </c>
      <c r="X104" s="227">
        <f t="shared" si="15"/>
        <v>0</v>
      </c>
      <c r="AB104" s="228" t="str">
        <f t="shared" si="16"/>
        <v>TantalumJiuJiang JinXin Nonferrous Metals Co., Ltd.</v>
      </c>
    </row>
    <row r="105" spans="1:28" s="227" customFormat="1" ht="43.9" customHeight="1">
      <c r="A105" s="181" t="s">
        <v>732</v>
      </c>
      <c r="B105" s="182" t="s">
        <v>1100</v>
      </c>
      <c r="C105" s="186" t="s">
        <v>44</v>
      </c>
      <c r="D105" s="230" t="s">
        <v>44</v>
      </c>
      <c r="E105" s="182" t="s">
        <v>1069</v>
      </c>
      <c r="F105" s="182" t="s">
        <v>732</v>
      </c>
      <c r="G105" s="182" t="str">
        <f ca="1">IF(C105=$X$4,IF(ISERROR($V105),"Enter smelter details","RMI"),IF(ISERROR($V105),"",OFFSET('Smelter Look-up'!$F$4,$V105-4,0)))</f>
        <v>RMI</v>
      </c>
      <c r="H105" s="183">
        <f ca="1">IF(ISERROR($V105),"",OFFSET('Smelter Look-up'!$G$4,$V105-4,0))</f>
        <v>0</v>
      </c>
      <c r="I105" s="184" t="str">
        <f ca="1">IF(ISERROR($V105),"",OFFSET('Smelter Look-up'!$H$4,$V105-4,0))</f>
        <v>Jiujiang</v>
      </c>
      <c r="J105" s="184" t="str">
        <f ca="1">IF(ISERROR($V105),"",OFFSET('Smelter Look-up'!$I$4,$V105-4,0))</f>
        <v>Jiangxi Sheng</v>
      </c>
      <c r="K105" s="224"/>
      <c r="L105" s="224"/>
      <c r="M105" s="224"/>
      <c r="N105" s="224"/>
      <c r="O105" s="224"/>
      <c r="P105" s="185"/>
      <c r="Q105" s="225"/>
      <c r="R105" s="182" t="str">
        <f ca="1">IF(ISERROR($V105),"",OFFSET('Smelter Look-up'!$C$4,$V105-4,0)&amp;"")</f>
        <v>Jiujiang Tanbre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355</v>
      </c>
      <c r="X105" s="227">
        <f t="shared" si="15"/>
        <v>0</v>
      </c>
      <c r="AB105" s="228" t="str">
        <f t="shared" si="16"/>
        <v>TantalumJiujiang Tanbre Co., Ltd.</v>
      </c>
    </row>
    <row r="106" spans="1:28" s="227" customFormat="1" ht="43.9" customHeight="1">
      <c r="A106" s="181" t="s">
        <v>733</v>
      </c>
      <c r="B106" s="182" t="s">
        <v>1100</v>
      </c>
      <c r="C106" s="186" t="s">
        <v>15301</v>
      </c>
      <c r="D106" s="230" t="s">
        <v>15301</v>
      </c>
      <c r="E106" s="182" t="s">
        <v>1065</v>
      </c>
      <c r="F106" s="182" t="s">
        <v>733</v>
      </c>
      <c r="G106" s="182" t="str">
        <f ca="1">IF(C106=$X$4,IF(ISERROR($V106),"Enter smelter details","RMI"),IF(ISERROR($V106),"",OFFSET('Smelter Look-up'!$F$4,$V106-4,0)))</f>
        <v>RMI</v>
      </c>
      <c r="H106" s="183">
        <f ca="1">IF(ISERROR($V106),"",OFFSET('Smelter Look-up'!$G$4,$V106-4,0))</f>
        <v>0</v>
      </c>
      <c r="I106" s="184" t="str">
        <f ca="1">IF(ISERROR($V106),"",OFFSET('Smelter Look-up'!$H$4,$V106-4,0))</f>
        <v>São João del Rei</v>
      </c>
      <c r="J106" s="184" t="str">
        <f ca="1">IF(ISERROR($V106),"",OFFSET('Smelter Look-up'!$I$4,$V106-4,0))</f>
        <v>Minas Gerais</v>
      </c>
      <c r="K106" s="224"/>
      <c r="L106" s="224"/>
      <c r="M106" s="224"/>
      <c r="N106" s="224"/>
      <c r="O106" s="224"/>
      <c r="P106" s="185"/>
      <c r="Q106" s="225"/>
      <c r="R106" s="182" t="str">
        <f ca="1">IF(ISERROR($V106),"",OFFSET('Smelter Look-up'!$C$4,$V106-4,0)&amp;"")</f>
        <v>AMG Brasil</v>
      </c>
      <c r="S106" s="181" t="str">
        <f t="shared" ca="1" si="14"/>
        <v>BR</v>
      </c>
      <c r="T106" s="181" t="str">
        <f ca="1">IF(B106="","",IF(ISERROR(MATCH($J106,SorP!$B$1:$B$6226,0)),"",INDIRECT("'SorP'!$A$"&amp;MATCH($S106&amp;$J106,SorP!C:C,0))))</f>
        <v>BR-MG</v>
      </c>
      <c r="U106" s="201"/>
      <c r="V106" s="226">
        <f>IF(C106="",NA(),IF(OR(C106="Smelter not listed",C106="Smelter not yet identified"),MATCH($B106&amp;$D106,'Smelter Look-up'!$J:$J,0),MATCH($B106&amp;$C106,'Smelter Look-up'!$J:$J,0)))</f>
        <v>333</v>
      </c>
      <c r="X106" s="227">
        <f t="shared" si="15"/>
        <v>0</v>
      </c>
      <c r="AB106" s="228" t="str">
        <f t="shared" si="16"/>
        <v>TantalumAMG Brasil</v>
      </c>
    </row>
    <row r="107" spans="1:28" s="227" customFormat="1" ht="43.9" customHeight="1">
      <c r="A107" s="181" t="s">
        <v>734</v>
      </c>
      <c r="B107" s="182" t="s">
        <v>1100</v>
      </c>
      <c r="C107" s="186" t="s">
        <v>2107</v>
      </c>
      <c r="D107" s="230" t="s">
        <v>2107</v>
      </c>
      <c r="E107" s="182" t="s">
        <v>1075</v>
      </c>
      <c r="F107" s="182" t="s">
        <v>734</v>
      </c>
      <c r="G107" s="182" t="str">
        <f ca="1">IF(C107=$X$4,IF(ISERROR($V107),"Enter smelter details","RMI"),IF(ISERROR($V107),"",OFFSET('Smelter Look-up'!$F$4,$V107-4,0)))</f>
        <v>RMI</v>
      </c>
      <c r="H107" s="183">
        <f ca="1">IF(ISERROR($V107),"",OFFSET('Smelter Look-up'!$G$4,$V107-4,0))</f>
        <v>0</v>
      </c>
      <c r="I107" s="184" t="str">
        <f ca="1">IF(ISERROR($V107),"",OFFSET('Smelter Look-up'!$H$4,$V107-4,0))</f>
        <v>District Raigad</v>
      </c>
      <c r="J107" s="184" t="str">
        <f ca="1">IF(ISERROR($V107),"",OFFSET('Smelter Look-up'!$I$4,$V107-4,0))</f>
        <v>Mahārāshtra</v>
      </c>
      <c r="K107" s="224"/>
      <c r="L107" s="224"/>
      <c r="M107" s="224"/>
      <c r="N107" s="224"/>
      <c r="O107" s="224"/>
      <c r="P107" s="185"/>
      <c r="Q107" s="225"/>
      <c r="R107" s="182" t="str">
        <f ca="1">IF(ISERROR($V107),"",OFFSET('Smelter Look-up'!$C$4,$V107-4,0)&amp;"")</f>
        <v>Metallurgical Products India Pvt., Ltd.</v>
      </c>
      <c r="S107" s="181" t="str">
        <f t="shared" ca="1" si="14"/>
        <v>IN</v>
      </c>
      <c r="T107" s="181" t="str">
        <f ca="1">IF(B107="","",IF(ISERROR(MATCH($J107,SorP!$B$1:$B$6226,0)),"",INDIRECT("'SorP'!$A$"&amp;MATCH($S107&amp;$J107,SorP!C:C,0))))</f>
        <v>IN-MH</v>
      </c>
      <c r="U107" s="201"/>
      <c r="V107" s="226">
        <f>IF(C107="",NA(),IF(OR(C107="Smelter not listed",C107="Smelter not yet identified"),MATCH($B107&amp;$D107,'Smelter Look-up'!$J:$J,0),MATCH($B107&amp;$C107,'Smelter Look-up'!$J:$J,0)))</f>
        <v>362</v>
      </c>
      <c r="X107" s="227">
        <f t="shared" si="15"/>
        <v>0</v>
      </c>
      <c r="AB107" s="228" t="str">
        <f t="shared" si="16"/>
        <v>TantalumMetallurgical Products India Pvt., Ltd.</v>
      </c>
    </row>
    <row r="108" spans="1:28" s="227" customFormat="1" ht="43.9" customHeight="1">
      <c r="A108" s="181" t="s">
        <v>735</v>
      </c>
      <c r="B108" s="182" t="s">
        <v>1100</v>
      </c>
      <c r="C108" s="186" t="s">
        <v>12377</v>
      </c>
      <c r="D108" s="230" t="s">
        <v>12377</v>
      </c>
      <c r="E108" s="182" t="s">
        <v>1065</v>
      </c>
      <c r="F108" s="182" t="s">
        <v>735</v>
      </c>
      <c r="G108" s="182" t="str">
        <f ca="1">IF(C108=$X$4,IF(ISERROR($V108),"Enter smelter details","RMI"),IF(ISERROR($V108),"",OFFSET('Smelter Look-up'!$F$4,$V108-4,0)))</f>
        <v>RMI</v>
      </c>
      <c r="H108" s="183">
        <f ca="1">IF(ISERROR($V108),"",OFFSET('Smelter Look-up'!$G$4,$V108-4,0))</f>
        <v>0</v>
      </c>
      <c r="I108" s="184" t="str">
        <f ca="1">IF(ISERROR($V108),"",OFFSET('Smelter Look-up'!$H$4,$V108-4,0))</f>
        <v>Presidente Figueiredo</v>
      </c>
      <c r="J108" s="184" t="str">
        <f ca="1">IF(ISERROR($V108),"",OFFSET('Smelter Look-up'!$I$4,$V108-4,0))</f>
        <v>Amazonas</v>
      </c>
      <c r="K108" s="224"/>
      <c r="L108" s="224"/>
      <c r="M108" s="224"/>
      <c r="N108" s="224"/>
      <c r="O108" s="224"/>
      <c r="P108" s="185"/>
      <c r="Q108" s="225"/>
      <c r="R108" s="182" t="str">
        <f ca="1">IF(ISERROR($V108),"",OFFSET('Smelter Look-up'!$C$4,$V108-4,0)&amp;"")</f>
        <v>Mineracao Taboca S.A.</v>
      </c>
      <c r="S108" s="181" t="str">
        <f t="shared" ca="1" si="14"/>
        <v>BR</v>
      </c>
      <c r="T108" s="181" t="str">
        <f ca="1">IF(B108="","",IF(ISERROR(MATCH($J108,SorP!$B$1:$B$6226,0)),"",INDIRECT("'SorP'!$A$"&amp;MATCH($S108&amp;$J108,SorP!C:C,0))))</f>
        <v>BR-AM</v>
      </c>
      <c r="U108" s="201"/>
      <c r="V108" s="226">
        <f>IF(C108="",NA(),IF(OR(C108="Smelter not listed",C108="Smelter not yet identified"),MATCH($B108&amp;$D108,'Smelter Look-up'!$J:$J,0),MATCH($B108&amp;$C108,'Smelter Look-up'!$J:$J,0)))</f>
        <v>363</v>
      </c>
      <c r="X108" s="227">
        <f t="shared" si="15"/>
        <v>0</v>
      </c>
      <c r="AB108" s="228" t="str">
        <f t="shared" si="16"/>
        <v>TantalumMineracao Taboca S.A.</v>
      </c>
    </row>
    <row r="109" spans="1:28" s="227" customFormat="1" ht="43.9" customHeight="1">
      <c r="A109" s="181" t="s">
        <v>736</v>
      </c>
      <c r="B109" s="182" t="s">
        <v>1100</v>
      </c>
      <c r="C109" s="186" t="s">
        <v>1196</v>
      </c>
      <c r="D109" s="230" t="s">
        <v>1196</v>
      </c>
      <c r="E109" s="182" t="s">
        <v>1077</v>
      </c>
      <c r="F109" s="182" t="s">
        <v>736</v>
      </c>
      <c r="G109" s="182" t="str">
        <f ca="1">IF(C109=$X$4,IF(ISERROR($V109),"Enter smelter details","RMI"),IF(ISERROR($V109),"",OFFSET('Smelter Look-up'!$F$4,$V109-4,0)))</f>
        <v>RMI</v>
      </c>
      <c r="H109" s="183">
        <f ca="1">IF(ISERROR($V109),"",OFFSET('Smelter Look-up'!$G$4,$V109-4,0))</f>
        <v>0</v>
      </c>
      <c r="I109" s="184" t="str">
        <f ca="1">IF(ISERROR($V109),"",OFFSET('Smelter Look-up'!$H$4,$V109-4,0))</f>
        <v>Omuta</v>
      </c>
      <c r="J109" s="184" t="str">
        <f ca="1">IF(ISERROR($V109),"",OFFSET('Smelter Look-up'!$I$4,$V109-4,0))</f>
        <v>Fukuoka</v>
      </c>
      <c r="K109" s="224"/>
      <c r="L109" s="224"/>
      <c r="M109" s="224"/>
      <c r="N109" s="224"/>
      <c r="O109" s="224"/>
      <c r="P109" s="185"/>
      <c r="Q109" s="225"/>
      <c r="R109" s="182" t="str">
        <f ca="1">IF(ISERROR($V109),"",OFFSET('Smelter Look-up'!$C$4,$V109-4,0)&amp;"")</f>
        <v>Mitsui Mining and Smelting Co., Ltd.</v>
      </c>
      <c r="S109" s="181" t="str">
        <f t="shared" ca="1" si="14"/>
        <v>JP</v>
      </c>
      <c r="T109" s="181" t="str">
        <f ca="1">IF(B109="","",IF(ISERROR(MATCH($J109,SorP!$B$1:$B$6226,0)),"",INDIRECT("'SorP'!$A$"&amp;MATCH($S109&amp;$J109,SorP!C:C,0))))</f>
        <v>JP-40</v>
      </c>
      <c r="U109" s="201"/>
      <c r="V109" s="226">
        <f>IF(C109="",NA(),IF(OR(C109="Smelter not listed",C109="Smelter not yet identified"),MATCH($B109&amp;$D109,'Smelter Look-up'!$J:$J,0),MATCH($B109&amp;$C109,'Smelter Look-up'!$J:$J,0)))</f>
        <v>367</v>
      </c>
      <c r="X109" s="227">
        <f t="shared" si="15"/>
        <v>0</v>
      </c>
      <c r="AB109" s="228" t="str">
        <f t="shared" si="16"/>
        <v>TantalumMitsui Mining and Smelting Co., Ltd.</v>
      </c>
    </row>
    <row r="110" spans="1:28" s="227" customFormat="1" ht="43.9" customHeight="1">
      <c r="A110" s="181" t="s">
        <v>737</v>
      </c>
      <c r="B110" s="182" t="s">
        <v>1100</v>
      </c>
      <c r="C110" s="186" t="s">
        <v>2478</v>
      </c>
      <c r="D110" s="230" t="s">
        <v>2478</v>
      </c>
      <c r="E110" s="182" t="s">
        <v>1072</v>
      </c>
      <c r="F110" s="182" t="s">
        <v>737</v>
      </c>
      <c r="G110" s="182" t="str">
        <f ca="1">IF(C110=$X$4,IF(ISERROR($V110),"Enter smelter details","RMI"),IF(ISERROR($V110),"",OFFSET('Smelter Look-up'!$F$4,$V110-4,0)))</f>
        <v>RMI</v>
      </c>
      <c r="H110" s="183">
        <f ca="1">IF(ISERROR($V110),"",OFFSET('Smelter Look-up'!$G$4,$V110-4,0))</f>
        <v>0</v>
      </c>
      <c r="I110" s="184" t="str">
        <f ca="1">IF(ISERROR($V110),"",OFFSET('Smelter Look-up'!$H$4,$V110-4,0))</f>
        <v>Sillamäe</v>
      </c>
      <c r="J110" s="184" t="str">
        <f ca="1">IF(ISERROR($V110),"",OFFSET('Smelter Look-up'!$I$4,$V110-4,0))</f>
        <v>Ida-Virumaa</v>
      </c>
      <c r="K110" s="224"/>
      <c r="L110" s="224"/>
      <c r="M110" s="224"/>
      <c r="N110" s="224"/>
      <c r="O110" s="224"/>
      <c r="P110" s="185"/>
      <c r="Q110" s="225"/>
      <c r="R110" s="182" t="str">
        <f ca="1">IF(ISERROR($V110),"",OFFSET('Smelter Look-up'!$C$4,$V110-4,0)&amp;"")</f>
        <v>NPM Silmet AS</v>
      </c>
      <c r="S110" s="181" t="str">
        <f t="shared" ca="1" si="14"/>
        <v>EE</v>
      </c>
      <c r="T110" s="181" t="str">
        <f ca="1">IF(B110="","",IF(ISERROR(MATCH($J110,SorP!$B$1:$B$6226,0)),"",INDIRECT("'SorP'!$A$"&amp;MATCH($S110&amp;$J110,SorP!C:C,0))))</f>
        <v>EE-45</v>
      </c>
      <c r="U110" s="201"/>
      <c r="V110" s="226">
        <f>IF(C110="",NA(),IF(OR(C110="Smelter not listed",C110="Smelter not yet identified"),MATCH($B110&amp;$D110,'Smelter Look-up'!$J:$J,0),MATCH($B110&amp;$C110,'Smelter Look-up'!$J:$J,0)))</f>
        <v>371</v>
      </c>
      <c r="X110" s="227">
        <f t="shared" si="15"/>
        <v>0</v>
      </c>
      <c r="AB110" s="228" t="str">
        <f t="shared" si="16"/>
        <v>TantalumNPM Silmet AS</v>
      </c>
    </row>
    <row r="111" spans="1:28" s="227" customFormat="1" ht="43.9" customHeight="1">
      <c r="A111" s="181" t="s">
        <v>738</v>
      </c>
      <c r="B111" s="182" t="s">
        <v>1100</v>
      </c>
      <c r="C111" s="186" t="s">
        <v>999</v>
      </c>
      <c r="D111" s="230" t="s">
        <v>999</v>
      </c>
      <c r="E111" s="182" t="s">
        <v>1069</v>
      </c>
      <c r="F111" s="182" t="s">
        <v>738</v>
      </c>
      <c r="G111" s="182" t="str">
        <f ca="1">IF(C111=$X$4,IF(ISERROR($V111),"Enter smelter details","RMI"),IF(ISERROR($V111),"",OFFSET('Smelter Look-up'!$F$4,$V111-4,0)))</f>
        <v>RMI</v>
      </c>
      <c r="H111" s="183">
        <f ca="1">IF(ISERROR($V111),"",OFFSET('Smelter Look-up'!$G$4,$V111-4,0))</f>
        <v>0</v>
      </c>
      <c r="I111" s="184" t="str">
        <f ca="1">IF(ISERROR($V111),"",OFFSET('Smelter Look-up'!$H$4,$V111-4,0))</f>
        <v>Shizuishan City</v>
      </c>
      <c r="J111" s="184" t="str">
        <f ca="1">IF(ISERROR($V111),"",OFFSET('Smelter Look-up'!$I$4,$V111-4,0))</f>
        <v>Ningxia Huizi Zizhiqu</v>
      </c>
      <c r="K111" s="224"/>
      <c r="L111" s="224"/>
      <c r="M111" s="224"/>
      <c r="N111" s="224"/>
      <c r="O111" s="224"/>
      <c r="P111" s="185"/>
      <c r="Q111" s="225"/>
      <c r="R111" s="182" t="str">
        <f ca="1">IF(ISERROR($V111),"",OFFSET('Smelter Look-up'!$C$4,$V111-4,0)&amp;"")</f>
        <v>Ningxia Orient Tantalum Industry Co., Ltd.</v>
      </c>
      <c r="S111" s="181" t="str">
        <f t="shared" ca="1" si="14"/>
        <v>CN</v>
      </c>
      <c r="T111" s="181" t="str">
        <f ca="1">IF(B111="","",IF(ISERROR(MATCH($J111,SorP!$B$1:$B$6226,0)),"",INDIRECT("'SorP'!$A$"&amp;MATCH($S111&amp;$J111,SorP!C:C,0))))</f>
        <v>CN-NX</v>
      </c>
      <c r="U111" s="201"/>
      <c r="V111" s="226">
        <f>IF(C111="",NA(),IF(OR(C111="Smelter not listed",C111="Smelter not yet identified"),MATCH($B111&amp;$D111,'Smelter Look-up'!$J:$J,0),MATCH($B111&amp;$C111,'Smelter Look-up'!$J:$J,0)))</f>
        <v>370</v>
      </c>
      <c r="X111" s="227">
        <f t="shared" si="15"/>
        <v>0</v>
      </c>
      <c r="AB111" s="228" t="str">
        <f t="shared" si="16"/>
        <v>TantalumNingxia Orient Tantalum Industry Co., Ltd.</v>
      </c>
    </row>
    <row r="112" spans="1:28" s="227" customFormat="1" ht="43.9" customHeight="1">
      <c r="A112" s="181" t="s">
        <v>739</v>
      </c>
      <c r="B112" s="182" t="s">
        <v>1100</v>
      </c>
      <c r="C112" s="186" t="s">
        <v>13196</v>
      </c>
      <c r="D112" s="230" t="s">
        <v>13196</v>
      </c>
      <c r="E112" s="182" t="s">
        <v>1069</v>
      </c>
      <c r="F112" s="182" t="s">
        <v>739</v>
      </c>
      <c r="G112" s="182" t="str">
        <f ca="1">IF(C112=$X$4,IF(ISERROR($V112),"Enter smelter details","RMI"),IF(ISERROR($V112),"",OFFSET('Smelter Look-up'!$F$4,$V112-4,0)))</f>
        <v>RMI</v>
      </c>
      <c r="H112" s="183">
        <f ca="1">IF(ISERROR($V112),"",OFFSET('Smelter Look-up'!$G$4,$V112-4,0))</f>
        <v>0</v>
      </c>
      <c r="I112" s="184" t="str">
        <f ca="1">IF(ISERROR($V112),"",OFFSET('Smelter Look-up'!$H$4,$V112-4,0))</f>
        <v>Zhuzhou</v>
      </c>
      <c r="J112" s="184" t="str">
        <f ca="1">IF(ISERROR($V112),"",OFFSET('Smelter Look-up'!$I$4,$V112-4,0))</f>
        <v>Hunan Sheng</v>
      </c>
      <c r="K112" s="224"/>
      <c r="L112" s="224"/>
      <c r="M112" s="224"/>
      <c r="N112" s="224"/>
      <c r="O112" s="224"/>
      <c r="P112" s="185"/>
      <c r="Q112" s="225"/>
      <c r="R112" s="182" t="str">
        <f ca="1">IF(ISERROR($V112),"",OFFSET('Smelter Look-up'!$C$4,$V112-4,0)&amp;"")</f>
        <v>Yanling Jincheng Tantalum &amp; Niobium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393</v>
      </c>
      <c r="X112" s="227">
        <f t="shared" si="15"/>
        <v>0</v>
      </c>
      <c r="AB112" s="228" t="str">
        <f t="shared" si="16"/>
        <v>TantalumYanling Jincheng Tantalum &amp; Niobium Co., Ltd.</v>
      </c>
    </row>
    <row r="113" spans="1:28" s="227" customFormat="1" ht="43.9" customHeight="1">
      <c r="A113" s="181" t="s">
        <v>741</v>
      </c>
      <c r="B113" s="182" t="s">
        <v>1100</v>
      </c>
      <c r="C113" s="186" t="s">
        <v>2397</v>
      </c>
      <c r="D113" s="230" t="s">
        <v>2397</v>
      </c>
      <c r="E113" s="182" t="s">
        <v>1077</v>
      </c>
      <c r="F113" s="182" t="s">
        <v>741</v>
      </c>
      <c r="G113" s="182" t="str">
        <f ca="1">IF(C113=$X$4,IF(ISERROR($V113),"Enter smelter details","RMI"),IF(ISERROR($V113),"",OFFSET('Smelter Look-up'!$F$4,$V113-4,0)))</f>
        <v>RMI</v>
      </c>
      <c r="H113" s="183">
        <f ca="1">IF(ISERROR($V113),"",OFFSET('Smelter Look-up'!$G$4,$V113-4,0))</f>
        <v>0</v>
      </c>
      <c r="I113" s="184" t="str">
        <f ca="1">IF(ISERROR($V113),"",OFFSET('Smelter Look-up'!$H$4,$V113-4,0))</f>
        <v>Harima</v>
      </c>
      <c r="J113" s="184" t="str">
        <f ca="1">IF(ISERROR($V113),"",OFFSET('Smelter Look-up'!$I$4,$V113-4,0))</f>
        <v>Hyogo</v>
      </c>
      <c r="K113" s="224"/>
      <c r="L113" s="224"/>
      <c r="M113" s="224"/>
      <c r="N113" s="224"/>
      <c r="O113" s="224"/>
      <c r="P113" s="185"/>
      <c r="Q113" s="225"/>
      <c r="R113" s="182" t="str">
        <f ca="1">IF(ISERROR($V113),"",OFFSET('Smelter Look-up'!$C$4,$V113-4,0)&amp;"")</f>
        <v>Taki Chemical Co., Ltd.</v>
      </c>
      <c r="S113" s="181" t="str">
        <f t="shared" ca="1" si="14"/>
        <v>JP</v>
      </c>
      <c r="T113" s="181" t="str">
        <f ca="1">IF(B113="","",IF(ISERROR(MATCH($J113,SorP!$B$1:$B$6226,0)),"",INDIRECT("'SorP'!$A$"&amp;MATCH($S113&amp;$J113,SorP!C:C,0))))</f>
        <v>JP-28</v>
      </c>
      <c r="U113" s="201"/>
      <c r="V113" s="226">
        <f>IF(C113="",NA(),IF(OR(C113="Smelter not listed",C113="Smelter not yet identified"),MATCH($B113&amp;$D113,'Smelter Look-up'!$J:$J,0),MATCH($B113&amp;$C113,'Smelter Look-up'!$J:$J,0)))</f>
        <v>382</v>
      </c>
      <c r="X113" s="227">
        <f t="shared" si="15"/>
        <v>0</v>
      </c>
      <c r="AB113" s="228" t="str">
        <f t="shared" si="16"/>
        <v>TantalumTaki Chemical Co., Ltd.</v>
      </c>
    </row>
    <row r="114" spans="1:28" s="227" customFormat="1" ht="43.9" customHeight="1">
      <c r="A114" s="181" t="s">
        <v>742</v>
      </c>
      <c r="B114" s="182" t="s">
        <v>1100</v>
      </c>
      <c r="C114" s="186" t="s">
        <v>1697</v>
      </c>
      <c r="D114" s="230" t="s">
        <v>1697</v>
      </c>
      <c r="E114" s="182" t="s">
        <v>2384</v>
      </c>
      <c r="F114" s="182" t="s">
        <v>742</v>
      </c>
      <c r="G114" s="182" t="str">
        <f ca="1">IF(C114=$X$4,IF(ISERROR($V114),"Enter smelter details","RMI"),IF(ISERROR($V114),"",OFFSET('Smelter Look-up'!$F$4,$V114-4,0)))</f>
        <v>RMI</v>
      </c>
      <c r="H114" s="183">
        <f ca="1">IF(ISERROR($V114),"",OFFSET('Smelter Look-up'!$G$4,$V114-4,0))</f>
        <v>0</v>
      </c>
      <c r="I114" s="184" t="str">
        <f ca="1">IF(ISERROR($V114),"",OFFSET('Smelter Look-up'!$H$4,$V114-4,0))</f>
        <v>Croydon</v>
      </c>
      <c r="J114" s="184" t="str">
        <f ca="1">IF(ISERROR($V114),"",OFFSET('Smelter Look-up'!$I$4,$V114-4,0))</f>
        <v>Pennsylvania</v>
      </c>
      <c r="K114" s="224"/>
      <c r="L114" s="224"/>
      <c r="M114" s="224"/>
      <c r="N114" s="224"/>
      <c r="O114" s="224"/>
      <c r="P114" s="185"/>
      <c r="Q114" s="225"/>
      <c r="R114" s="182" t="str">
        <f ca="1">IF(ISERROR($V114),"",OFFSET('Smelter Look-up'!$C$4,$V114-4,0)&amp;"")</f>
        <v>Telex Metals</v>
      </c>
      <c r="S114" s="181" t="str">
        <f t="shared" ca="1" si="14"/>
        <v>US</v>
      </c>
      <c r="T114" s="181" t="str">
        <f ca="1">IF(B114="","",IF(ISERROR(MATCH($J114,SorP!$B$1:$B$6226,0)),"",INDIRECT("'SorP'!$A$"&amp;MATCH($S114&amp;$J114,SorP!C:C,0))))</f>
        <v>US-PA</v>
      </c>
      <c r="U114" s="201"/>
      <c r="V114" s="226">
        <f>IF(C114="",NA(),IF(OR(C114="Smelter not listed",C114="Smelter not yet identified"),MATCH($B114&amp;$D114,'Smelter Look-up'!$J:$J,0),MATCH($B114&amp;$C114,'Smelter Look-up'!$J:$J,0)))</f>
        <v>388</v>
      </c>
      <c r="X114" s="227">
        <f t="shared" si="15"/>
        <v>0</v>
      </c>
      <c r="AB114" s="228" t="str">
        <f t="shared" si="16"/>
        <v>TantalumTelex Metals</v>
      </c>
    </row>
    <row r="115" spans="1:28" s="227" customFormat="1" ht="43.9" customHeight="1">
      <c r="A115" s="181" t="s">
        <v>743</v>
      </c>
      <c r="B115" s="182" t="s">
        <v>1100</v>
      </c>
      <c r="C115" s="186" t="s">
        <v>1700</v>
      </c>
      <c r="D115" s="230" t="s">
        <v>1700</v>
      </c>
      <c r="E115" s="182" t="s">
        <v>1078</v>
      </c>
      <c r="F115" s="182" t="s">
        <v>743</v>
      </c>
      <c r="G115" s="182" t="str">
        <f ca="1">IF(C115=$X$4,IF(ISERROR($V115),"Enter smelter details","RMI"),IF(ISERROR($V115),"",OFFSET('Smelter Look-up'!$F$4,$V115-4,0)))</f>
        <v>RMI</v>
      </c>
      <c r="H115" s="183">
        <f ca="1">IF(ISERROR($V115),"",OFFSET('Smelter Look-up'!$G$4,$V115-4,0))</f>
        <v>0</v>
      </c>
      <c r="I115" s="184" t="str">
        <f ca="1">IF(ISERROR($V115),"",OFFSET('Smelter Look-up'!$H$4,$V115-4,0))</f>
        <v>Ust-Kamenogorsk</v>
      </c>
      <c r="J115" s="184" t="str">
        <f ca="1">IF(ISERROR($V115),"",OFFSET('Smelter Look-up'!$I$4,$V115-4,0))</f>
        <v>Qaraghandy oblysy</v>
      </c>
      <c r="K115" s="224"/>
      <c r="L115" s="224"/>
      <c r="M115" s="224"/>
      <c r="N115" s="224"/>
      <c r="O115" s="224"/>
      <c r="P115" s="185"/>
      <c r="Q115" s="225"/>
      <c r="R115" s="182" t="str">
        <f ca="1">IF(ISERROR($V115),"",OFFSET('Smelter Look-up'!$C$4,$V115-4,0)&amp;"")</f>
        <v>Ulba Metallurgical Plant JSC</v>
      </c>
      <c r="S115" s="181" t="str">
        <f t="shared" ca="1" si="14"/>
        <v>KZ</v>
      </c>
      <c r="T115" s="181" t="str">
        <f ca="1">IF(B115="","",IF(ISERROR(MATCH($J115,SorP!$B$1:$B$6226,0)),"",INDIRECT("'SorP'!$A$"&amp;MATCH($S115&amp;$J115,SorP!C:C,0))))</f>
        <v>KZ-KAR</v>
      </c>
      <c r="U115" s="201"/>
      <c r="V115" s="226">
        <f>IF(C115="",NA(),IF(OR(C115="Smelter not listed",C115="Smelter not yet identified"),MATCH($B115&amp;$D115,'Smelter Look-up'!$J:$J,0),MATCH($B115&amp;$C115,'Smelter Look-up'!$J:$J,0)))</f>
        <v>390</v>
      </c>
      <c r="X115" s="227">
        <f t="shared" si="15"/>
        <v>0</v>
      </c>
      <c r="AB115" s="228" t="str">
        <f t="shared" si="16"/>
        <v>TantalumUlba Metallurgical Plant JSC</v>
      </c>
    </row>
    <row r="116" spans="1:28" s="227" customFormat="1" ht="43.9" customHeight="1">
      <c r="A116" s="181" t="s">
        <v>383</v>
      </c>
      <c r="B116" s="182" t="s">
        <v>1100</v>
      </c>
      <c r="C116" s="186" t="s">
        <v>1</v>
      </c>
      <c r="D116" s="230" t="s">
        <v>1</v>
      </c>
      <c r="E116" s="182" t="s">
        <v>1069</v>
      </c>
      <c r="F116" s="182" t="s">
        <v>383</v>
      </c>
      <c r="G116" s="182" t="str">
        <f ca="1">IF(C116=$X$4,IF(ISERROR($V116),"Enter smelter details","RMI"),IF(ISERROR($V116),"",OFFSET('Smelter Look-up'!$F$4,$V116-4,0)))</f>
        <v>RMI</v>
      </c>
      <c r="H116" s="183">
        <f ca="1">IF(ISERROR($V116),"",OFFSET('Smelter Look-up'!$G$4,$V116-4,0))</f>
        <v>0</v>
      </c>
      <c r="I116" s="184" t="str">
        <f ca="1">IF(ISERROR($V116),"",OFFSET('Smelter Look-up'!$H$4,$V116-4,0))</f>
        <v>Hengyang</v>
      </c>
      <c r="J116" s="184" t="str">
        <f ca="1">IF(ISERROR($V116),"",OFFSET('Smelter Look-up'!$I$4,$V116-4,0))</f>
        <v>Hunan Sheng</v>
      </c>
      <c r="K116" s="224"/>
      <c r="L116" s="224"/>
      <c r="M116" s="224"/>
      <c r="N116" s="224"/>
      <c r="O116" s="224"/>
      <c r="P116" s="185"/>
      <c r="Q116" s="225"/>
      <c r="R116" s="182" t="str">
        <f ca="1">IF(ISERROR($V116),"",OFFSET('Smelter Look-up'!$C$4,$V116-4,0)&amp;"")</f>
        <v>Hengyang King Xing Lifeng New Materials Co., Ltd.</v>
      </c>
      <c r="S116" s="181" t="str">
        <f t="shared" ca="1" si="14"/>
        <v>CN</v>
      </c>
      <c r="T116" s="181" t="str">
        <f ca="1">IF(B116="","",IF(ISERROR(MATCH($J116,SorP!$B$1:$B$6226,0)),"",INDIRECT("'SorP'!$A$"&amp;MATCH($S116&amp;$J116,SorP!C:C,0))))</f>
        <v>CN-HN</v>
      </c>
      <c r="U116" s="201"/>
      <c r="V116" s="226">
        <f>IF(C116="",NA(),IF(OR(C116="Smelter not listed",C116="Smelter not yet identified"),MATCH($B116&amp;$D116,'Smelter Look-up'!$J:$J,0),MATCH($B116&amp;$C116,'Smelter Look-up'!$J:$J,0)))</f>
        <v>348</v>
      </c>
      <c r="X116" s="227">
        <f t="shared" si="15"/>
        <v>0</v>
      </c>
      <c r="AB116" s="228" t="str">
        <f t="shared" si="16"/>
        <v>TantalumHengyang King Xing Lifeng New Materials Co., Ltd.</v>
      </c>
    </row>
    <row r="117" spans="1:28" s="227" customFormat="1" ht="43.9" customHeight="1">
      <c r="A117" s="181" t="s">
        <v>1361</v>
      </c>
      <c r="B117" s="182" t="s">
        <v>1100</v>
      </c>
      <c r="C117" s="186" t="s">
        <v>1360</v>
      </c>
      <c r="D117" s="230" t="s">
        <v>1360</v>
      </c>
      <c r="E117" s="182" t="s">
        <v>2384</v>
      </c>
      <c r="F117" s="182" t="s">
        <v>1361</v>
      </c>
      <c r="G117" s="182" t="str">
        <f ca="1">IF(C117=$X$4,IF(ISERROR($V117),"Enter smelter details","RMI"),IF(ISERROR($V117),"",OFFSET('Smelter Look-up'!$F$4,$V117-4,0)))</f>
        <v>RMI</v>
      </c>
      <c r="H117" s="183">
        <f ca="1">IF(ISERROR($V117),"",OFFSET('Smelter Look-up'!$G$4,$V117-4,0))</f>
        <v>0</v>
      </c>
      <c r="I117" s="184" t="str">
        <f ca="1">IF(ISERROR($V117),"",OFFSET('Smelter Look-up'!$H$4,$V117-4,0))</f>
        <v>Lincolnton</v>
      </c>
      <c r="J117" s="184" t="str">
        <f ca="1">IF(ISERROR($V117),"",OFFSET('Smelter Look-up'!$I$4,$V117-4,0))</f>
        <v>North Carolina</v>
      </c>
      <c r="K117" s="224"/>
      <c r="L117" s="224"/>
      <c r="M117" s="224"/>
      <c r="N117" s="224"/>
      <c r="O117" s="224"/>
      <c r="P117" s="185"/>
      <c r="Q117" s="225"/>
      <c r="R117" s="182" t="str">
        <f ca="1">IF(ISERROR($V117),"",OFFSET('Smelter Look-up'!$C$4,$V117-4,0)&amp;"")</f>
        <v>D Block Metals, LLC</v>
      </c>
      <c r="S117" s="181" t="str">
        <f t="shared" ca="1" si="14"/>
        <v>US</v>
      </c>
      <c r="T117" s="181" t="str">
        <f ca="1">IF(B117="","",IF(ISERROR(MATCH($J117,SorP!$B$1:$B$6226,0)),"",INDIRECT("'SorP'!$A$"&amp;MATCH($S117&amp;$J117,SorP!C:C,0))))</f>
        <v>US-NC</v>
      </c>
      <c r="U117" s="201"/>
      <c r="V117" s="226">
        <f>IF(C117="",NA(),IF(OR(C117="Smelter not listed",C117="Smelter not yet identified"),MATCH($B117&amp;$D117,'Smelter Look-up'!$J:$J,0),MATCH($B117&amp;$C117,'Smelter Look-up'!$J:$J,0)))</f>
        <v>335</v>
      </c>
      <c r="X117" s="227">
        <f t="shared" si="15"/>
        <v>0</v>
      </c>
      <c r="AB117" s="228" t="str">
        <f t="shared" si="16"/>
        <v>TantalumD Block Metals, LLC</v>
      </c>
    </row>
    <row r="118" spans="1:28" s="227" customFormat="1" ht="43.9" customHeight="1">
      <c r="A118" s="181" t="s">
        <v>1362</v>
      </c>
      <c r="B118" s="182" t="s">
        <v>1100</v>
      </c>
      <c r="C118" s="186" t="s">
        <v>2122</v>
      </c>
      <c r="D118" s="230" t="s">
        <v>2122</v>
      </c>
      <c r="E118" s="182" t="s">
        <v>1069</v>
      </c>
      <c r="F118" s="182" t="s">
        <v>1362</v>
      </c>
      <c r="G118" s="182" t="str">
        <f ca="1">IF(C118=$X$4,IF(ISERROR($V118),"Enter smelter details","RMI"),IF(ISERROR($V118),"",OFFSET('Smelter Look-up'!$F$4,$V118-4,0)))</f>
        <v>RMI</v>
      </c>
      <c r="H118" s="183">
        <f ca="1">IF(ISERROR($V118),"",OFFSET('Smelter Look-up'!$G$4,$V118-4,0))</f>
        <v>0</v>
      </c>
      <c r="I118" s="184" t="str">
        <f ca="1">IF(ISERROR($V118),"",OFFSET('Smelter Look-up'!$H$4,$V118-4,0))</f>
        <v>Zhuzhou</v>
      </c>
      <c r="J118" s="184" t="str">
        <f ca="1">IF(ISERROR($V118),"",OFFSET('Smelter Look-up'!$I$4,$V118-4,0))</f>
        <v>Hunan Sheng</v>
      </c>
      <c r="K118" s="224"/>
      <c r="L118" s="224"/>
      <c r="M118" s="224"/>
      <c r="N118" s="224"/>
      <c r="O118" s="224"/>
      <c r="P118" s="185"/>
      <c r="Q118" s="225"/>
      <c r="R118" s="182" t="str">
        <f ca="1">IF(ISERROR($V118),"",OFFSET('Smelter Look-up'!$C$4,$V118-4,0)&amp;"")</f>
        <v>FIR Metals &amp; Resource Ltd.</v>
      </c>
      <c r="S118" s="181" t="str">
        <f t="shared" ca="1" si="14"/>
        <v>CN</v>
      </c>
      <c r="T118" s="181" t="str">
        <f ca="1">IF(B118="","",IF(ISERROR(MATCH($J118,SorP!$B$1:$B$6226,0)),"",INDIRECT("'SorP'!$A$"&amp;MATCH($S118&amp;$J118,SorP!C:C,0))))</f>
        <v>CN-HN</v>
      </c>
      <c r="U118" s="201"/>
      <c r="V118" s="226">
        <f>IF(C118="",NA(),IF(OR(C118="Smelter not listed",C118="Smelter not yet identified"),MATCH($B118&amp;$D118,'Smelter Look-up'!$J:$J,0),MATCH($B118&amp;$C118,'Smelter Look-up'!$J:$J,0)))</f>
        <v>338</v>
      </c>
      <c r="X118" s="227">
        <f t="shared" si="15"/>
        <v>0</v>
      </c>
      <c r="AB118" s="228" t="str">
        <f t="shared" si="16"/>
        <v>TantalumFIR Metals &amp; Resource Ltd.</v>
      </c>
    </row>
    <row r="119" spans="1:28" s="227" customFormat="1" ht="43.9" customHeight="1">
      <c r="A119" s="181" t="s">
        <v>1364</v>
      </c>
      <c r="B119" s="182" t="s">
        <v>1100</v>
      </c>
      <c r="C119" s="186" t="s">
        <v>2123</v>
      </c>
      <c r="D119" s="230" t="s">
        <v>2123</v>
      </c>
      <c r="E119" s="182" t="s">
        <v>1069</v>
      </c>
      <c r="F119" s="182" t="s">
        <v>1364</v>
      </c>
      <c r="G119" s="182" t="str">
        <f ca="1">IF(C119=$X$4,IF(ISERROR($V119),"Enter smelter details","RMI"),IF(ISERROR($V119),"",OFFSET('Smelter Look-up'!$F$4,$V119-4,0)))</f>
        <v>RMI</v>
      </c>
      <c r="H119" s="183">
        <f ca="1">IF(ISERROR($V119),"",OFFSET('Smelter Look-up'!$G$4,$V119-4,0))</f>
        <v>0</v>
      </c>
      <c r="I119" s="184" t="str">
        <f ca="1">IF(ISERROR($V119),"",OFFSET('Smelter Look-up'!$H$4,$V119-4,0))</f>
        <v>Jiujiang</v>
      </c>
      <c r="J119" s="184" t="str">
        <f ca="1">IF(ISERROR($V119),"",OFFSET('Smelter Look-up'!$I$4,$V119-4,0))</f>
        <v>Jiangxi Sheng</v>
      </c>
      <c r="K119" s="224"/>
      <c r="L119" s="224"/>
      <c r="M119" s="224"/>
      <c r="N119" s="224"/>
      <c r="O119" s="224"/>
      <c r="P119" s="185"/>
      <c r="Q119" s="225"/>
      <c r="R119" s="182" t="str">
        <f ca="1">IF(ISERROR($V119),"",OFFSET('Smelter Look-up'!$C$4,$V119-4,0)&amp;"")</f>
        <v>Jiujiang Zhongao Tantalum &amp; Niobium Co., Ltd.</v>
      </c>
      <c r="S119" s="181" t="str">
        <f t="shared" ca="1" si="14"/>
        <v>CN</v>
      </c>
      <c r="T119" s="181" t="str">
        <f ca="1">IF(B119="","",IF(ISERROR(MATCH($J119,SorP!$B$1:$B$6226,0)),"",INDIRECT("'SorP'!$A$"&amp;MATCH($S119&amp;$J119,SorP!C:C,0))))</f>
        <v>CN-JX</v>
      </c>
      <c r="U119" s="201"/>
      <c r="V119" s="226">
        <f>IF(C119="",NA(),IF(OR(C119="Smelter not listed",C119="Smelter not yet identified"),MATCH($B119&amp;$D119,'Smelter Look-up'!$J:$J,0),MATCH($B119&amp;$C119,'Smelter Look-up'!$J:$J,0)))</f>
        <v>356</v>
      </c>
      <c r="X119" s="227">
        <f t="shared" si="15"/>
        <v>0</v>
      </c>
      <c r="AB119" s="228" t="str">
        <f t="shared" si="16"/>
        <v>TantalumJiujiang Zhongao Tantalum &amp; Niobium Co., Ltd.</v>
      </c>
    </row>
    <row r="120" spans="1:28" s="227" customFormat="1" ht="43.9" customHeight="1">
      <c r="A120" s="181" t="s">
        <v>1363</v>
      </c>
      <c r="B120" s="182" t="s">
        <v>1100</v>
      </c>
      <c r="C120" s="186" t="s">
        <v>2125</v>
      </c>
      <c r="D120" s="230" t="s">
        <v>2125</v>
      </c>
      <c r="E120" s="182" t="s">
        <v>1069</v>
      </c>
      <c r="F120" s="182" t="s">
        <v>1363</v>
      </c>
      <c r="G120" s="182" t="str">
        <f ca="1">IF(C120=$X$4,IF(ISERROR($V120),"Enter smelter details","RMI"),IF(ISERROR($V120),"",OFFSET('Smelter Look-up'!$F$4,$V120-4,0)))</f>
        <v>RMI</v>
      </c>
      <c r="H120" s="183">
        <f ca="1">IF(ISERROR($V120),"",OFFSET('Smelter Look-up'!$G$4,$V120-4,0))</f>
        <v>0</v>
      </c>
      <c r="I120" s="184" t="str">
        <f ca="1">IF(ISERROR($V120),"",OFFSET('Smelter Look-up'!$H$4,$V120-4,0))</f>
        <v>Fengxin</v>
      </c>
      <c r="J120" s="184" t="str">
        <f ca="1">IF(ISERROR($V120),"",OFFSET('Smelter Look-up'!$I$4,$V120-4,0))</f>
        <v>Jiangxi Sheng</v>
      </c>
      <c r="K120" s="224"/>
      <c r="L120" s="224"/>
      <c r="M120" s="224"/>
      <c r="N120" s="224"/>
      <c r="O120" s="224"/>
      <c r="P120" s="185"/>
      <c r="Q120" s="225"/>
      <c r="R120" s="182" t="str">
        <f ca="1">IF(ISERROR($V120),"",OFFSET('Smelter Look-up'!$C$4,$V120-4,0)&amp;"")</f>
        <v>Jiangxi Dinghai Tantalum &amp; Niobium Co., Ltd.</v>
      </c>
      <c r="S120" s="181" t="str">
        <f t="shared" ca="1" si="14"/>
        <v>CN</v>
      </c>
      <c r="T120" s="181" t="str">
        <f ca="1">IF(B120="","",IF(ISERROR(MATCH($J120,SorP!$B$1:$B$6226,0)),"",INDIRECT("'SorP'!$A$"&amp;MATCH($S120&amp;$J120,SorP!C:C,0))))</f>
        <v>CN-JX</v>
      </c>
      <c r="U120" s="201"/>
      <c r="V120" s="226">
        <f>IF(C120="",NA(),IF(OR(C120="Smelter not listed",C120="Smelter not yet identified"),MATCH($B120&amp;$D120,'Smelter Look-up'!$J:$J,0),MATCH($B120&amp;$C120,'Smelter Look-up'!$J:$J,0)))</f>
        <v>349</v>
      </c>
      <c r="X120" s="227">
        <f t="shared" si="15"/>
        <v>0</v>
      </c>
      <c r="AB120" s="228" t="str">
        <f t="shared" si="16"/>
        <v>TantalumJiangxi Dinghai Tantalum &amp; Niobium Co., Ltd.</v>
      </c>
    </row>
    <row r="121" spans="1:28" s="227" customFormat="1" ht="43.9" customHeight="1">
      <c r="A121" s="181" t="s">
        <v>1388</v>
      </c>
      <c r="B121" s="182" t="s">
        <v>1100</v>
      </c>
      <c r="C121" s="186" t="s">
        <v>14950</v>
      </c>
      <c r="D121" s="230" t="s">
        <v>14950</v>
      </c>
      <c r="E121" s="182" t="s">
        <v>1082</v>
      </c>
      <c r="F121" s="182" t="s">
        <v>1388</v>
      </c>
      <c r="G121" s="182" t="str">
        <f ca="1">IF(C121=$X$4,IF(ISERROR($V121),"Enter smelter details","RMI"),IF(ISERROR($V121),"",OFFSET('Smelter Look-up'!$F$4,$V121-4,0)))</f>
        <v>RMI</v>
      </c>
      <c r="H121" s="183">
        <f ca="1">IF(ISERROR($V121),"",OFFSET('Smelter Look-up'!$G$4,$V121-4,0))</f>
        <v>0</v>
      </c>
      <c r="I121" s="184" t="str">
        <f ca="1">IF(ISERROR($V121),"",OFFSET('Smelter Look-up'!$H$4,$V121-4,0))</f>
        <v>Matamoros</v>
      </c>
      <c r="J121" s="184" t="str">
        <f ca="1">IF(ISERROR($V121),"",OFFSET('Smelter Look-up'!$I$4,$V121-4,0))</f>
        <v>Tamaulipas</v>
      </c>
      <c r="K121" s="224"/>
      <c r="L121" s="224"/>
      <c r="M121" s="224"/>
      <c r="N121" s="224"/>
      <c r="O121" s="224"/>
      <c r="P121" s="185"/>
      <c r="Q121" s="225"/>
      <c r="R121" s="182" t="str">
        <f ca="1">IF(ISERROR($V121),"",OFFSET('Smelter Look-up'!$C$4,$V121-4,0)&amp;"")</f>
        <v>KEMET de Mexico</v>
      </c>
      <c r="S121" s="181" t="str">
        <f t="shared" ca="1" si="14"/>
        <v>MX</v>
      </c>
      <c r="T121" s="181" t="str">
        <f ca="1">IF(B121="","",IF(ISERROR(MATCH($J121,SorP!$B$1:$B$6226,0)),"",INDIRECT("'SorP'!$A$"&amp;MATCH($S121&amp;$J121,SorP!C:C,0))))</f>
        <v>MX-TAM</v>
      </c>
      <c r="U121" s="201"/>
      <c r="V121" s="226">
        <f>IF(C121="",NA(),IF(OR(C121="Smelter not listed",C121="Smelter not yet identified"),MATCH($B121&amp;$D121,'Smelter Look-up'!$J:$J,0),MATCH($B121&amp;$C121,'Smelter Look-up'!$J:$J,0)))</f>
        <v>358</v>
      </c>
      <c r="X121" s="227">
        <f t="shared" si="15"/>
        <v>0</v>
      </c>
      <c r="AB121" s="228" t="str">
        <f t="shared" si="16"/>
        <v>TantalumKEMET de Mexico</v>
      </c>
    </row>
    <row r="122" spans="1:28" s="227" customFormat="1" ht="43.9" customHeight="1">
      <c r="A122" s="181" t="s">
        <v>1380</v>
      </c>
      <c r="B122" s="182" t="s">
        <v>1100</v>
      </c>
      <c r="C122" s="186" t="s">
        <v>14946</v>
      </c>
      <c r="D122" s="230" t="s">
        <v>14946</v>
      </c>
      <c r="E122" s="182" t="s">
        <v>859</v>
      </c>
      <c r="F122" s="182" t="s">
        <v>1380</v>
      </c>
      <c r="G122" s="182" t="str">
        <f ca="1">IF(C122=$X$4,IF(ISERROR($V122),"Enter smelter details","RMI"),IF(ISERROR($V122),"",OFFSET('Smelter Look-up'!$F$4,$V122-4,0)))</f>
        <v>RMI</v>
      </c>
      <c r="H122" s="183">
        <f ca="1">IF(ISERROR($V122),"",OFFSET('Smelter Look-up'!$G$4,$V122-4,0))</f>
        <v>0</v>
      </c>
      <c r="I122" s="184" t="str">
        <f ca="1">IF(ISERROR($V122),"",OFFSET('Smelter Look-up'!$H$4,$V122-4,0))</f>
        <v>Map Ta Phut</v>
      </c>
      <c r="J122" s="184" t="str">
        <f ca="1">IF(ISERROR($V122),"",OFFSET('Smelter Look-up'!$I$4,$V122-4,0))</f>
        <v>Rayong</v>
      </c>
      <c r="K122" s="224"/>
      <c r="L122" s="224"/>
      <c r="M122" s="224"/>
      <c r="N122" s="224"/>
      <c r="O122" s="224"/>
      <c r="P122" s="185"/>
      <c r="Q122" s="225"/>
      <c r="R122" s="182" t="str">
        <f ca="1">IF(ISERROR($V122),"",OFFSET('Smelter Look-up'!$C$4,$V122-4,0)&amp;"")</f>
        <v>TANIOBIS Co., Ltd.</v>
      </c>
      <c r="S122" s="181" t="str">
        <f t="shared" ca="1" si="14"/>
        <v>TH</v>
      </c>
      <c r="T122" s="181" t="str">
        <f ca="1">IF(B122="","",IF(ISERROR(MATCH($J122,SorP!$B$1:$B$6226,0)),"",INDIRECT("'SorP'!$A$"&amp;MATCH($S122&amp;$J122,SorP!C:C,0))))</f>
        <v>TH-21</v>
      </c>
      <c r="U122" s="201"/>
      <c r="V122" s="226">
        <f>IF(C122="",NA(),IF(OR(C122="Smelter not listed",C122="Smelter not yet identified"),MATCH($B122&amp;$D122,'Smelter Look-up'!$J:$J,0),MATCH($B122&amp;$C122,'Smelter Look-up'!$J:$J,0)))</f>
        <v>384</v>
      </c>
      <c r="X122" s="227">
        <f t="shared" si="15"/>
        <v>0</v>
      </c>
      <c r="AB122" s="228" t="str">
        <f t="shared" si="16"/>
        <v>TantalumTANIOBIS Co., Ltd.</v>
      </c>
    </row>
    <row r="123" spans="1:28" s="227" customFormat="1" ht="43.9" customHeight="1">
      <c r="A123" s="181" t="s">
        <v>1381</v>
      </c>
      <c r="B123" s="182" t="s">
        <v>1100</v>
      </c>
      <c r="C123" s="186" t="s">
        <v>14949</v>
      </c>
      <c r="D123" s="230" t="s">
        <v>14949</v>
      </c>
      <c r="E123" s="182" t="s">
        <v>1070</v>
      </c>
      <c r="F123" s="182" t="s">
        <v>1381</v>
      </c>
      <c r="G123" s="182" t="str">
        <f ca="1">IF(C123=$X$4,IF(ISERROR($V123),"Enter smelter details","RMI"),IF(ISERROR($V123),"",OFFSET('Smelter Look-up'!$F$4,$V123-4,0)))</f>
        <v>RMI</v>
      </c>
      <c r="H123" s="183">
        <f ca="1">IF(ISERROR($V123),"",OFFSET('Smelter Look-up'!$G$4,$V123-4,0))</f>
        <v>0</v>
      </c>
      <c r="I123" s="184" t="str">
        <f ca="1">IF(ISERROR($V123),"",OFFSET('Smelter Look-up'!$H$4,$V123-4,0))</f>
        <v>Goslar</v>
      </c>
      <c r="J123" s="184" t="str">
        <f ca="1">IF(ISERROR($V123),"",OFFSET('Smelter Look-up'!$I$4,$V123-4,0))</f>
        <v>Niedersachsen</v>
      </c>
      <c r="K123" s="224"/>
      <c r="L123" s="224"/>
      <c r="M123" s="224"/>
      <c r="N123" s="224"/>
      <c r="O123" s="224"/>
      <c r="P123" s="185"/>
      <c r="Q123" s="225"/>
      <c r="R123" s="182" t="str">
        <f ca="1">IF(ISERROR($V123),"",OFFSET('Smelter Look-up'!$C$4,$V123-4,0)&amp;"")</f>
        <v>TANIOBIS GmbH</v>
      </c>
      <c r="S123" s="181" t="str">
        <f t="shared" ca="1" si="14"/>
        <v>DE</v>
      </c>
      <c r="T123" s="181" t="str">
        <f ca="1">IF(B123="","",IF(ISERROR(MATCH($J123,SorP!$B$1:$B$6226,0)),"",INDIRECT("'SorP'!$A$"&amp;MATCH($S123&amp;$J123,SorP!C:C,0))))</f>
        <v>DE-NI</v>
      </c>
      <c r="U123" s="201"/>
      <c r="V123" s="226">
        <f>IF(C123="",NA(),IF(OR(C123="Smelter not listed",C123="Smelter not yet identified"),MATCH($B123&amp;$D123,'Smelter Look-up'!$J:$J,0),MATCH($B123&amp;$C123,'Smelter Look-up'!$J:$J,0)))</f>
        <v>385</v>
      </c>
      <c r="X123" s="227">
        <f t="shared" si="15"/>
        <v>0</v>
      </c>
      <c r="AB123" s="228" t="str">
        <f t="shared" si="16"/>
        <v>TantalumTANIOBIS GmbH</v>
      </c>
    </row>
    <row r="124" spans="1:28" s="227" customFormat="1" ht="43.9" customHeight="1">
      <c r="A124" s="181" t="s">
        <v>1383</v>
      </c>
      <c r="B124" s="182" t="s">
        <v>1100</v>
      </c>
      <c r="C124" s="186" t="s">
        <v>15338</v>
      </c>
      <c r="D124" s="230" t="s">
        <v>15338</v>
      </c>
      <c r="E124" s="182" t="s">
        <v>2384</v>
      </c>
      <c r="F124" s="182" t="s">
        <v>1383</v>
      </c>
      <c r="G124" s="182" t="str">
        <f ca="1">IF(C124=$X$4,IF(ISERROR($V124),"Enter smelter details","RMI"),IF(ISERROR($V124),"",OFFSET('Smelter Look-up'!$F$4,$V124-4,0)))</f>
        <v>RMI</v>
      </c>
      <c r="H124" s="183">
        <f ca="1">IF(ISERROR($V124),"",OFFSET('Smelter Look-up'!$G$4,$V124-4,0))</f>
        <v>0</v>
      </c>
      <c r="I124" s="184" t="str">
        <f ca="1">IF(ISERROR($V124),"",OFFSET('Smelter Look-up'!$H$4,$V124-4,0))</f>
        <v>Newton</v>
      </c>
      <c r="J124" s="184" t="str">
        <f ca="1">IF(ISERROR($V124),"",OFFSET('Smelter Look-up'!$I$4,$V124-4,0))</f>
        <v>Massachusetts</v>
      </c>
      <c r="K124" s="224"/>
      <c r="L124" s="224"/>
      <c r="M124" s="224"/>
      <c r="N124" s="224"/>
      <c r="O124" s="224"/>
      <c r="P124" s="185"/>
      <c r="Q124" s="225"/>
      <c r="R124" s="182" t="str">
        <f ca="1">IF(ISERROR($V124),"",OFFSET('Smelter Look-up'!$C$4,$V124-4,0)&amp;"")</f>
        <v>Materion Newton Inc.</v>
      </c>
      <c r="S124" s="181" t="str">
        <f t="shared" ca="1" si="14"/>
        <v>US</v>
      </c>
      <c r="T124" s="181" t="str">
        <f ca="1">IF(B124="","",IF(ISERROR(MATCH($J124,SorP!$B$1:$B$6226,0)),"",INDIRECT("'SorP'!$A$"&amp;MATCH($S124&amp;$J124,SorP!C:C,0))))</f>
        <v>US-MA</v>
      </c>
      <c r="U124" s="201"/>
      <c r="V124" s="226">
        <f>IF(C124="",NA(),IF(OR(C124="Smelter not listed",C124="Smelter not yet identified"),MATCH($B124&amp;$D124,'Smelter Look-up'!$J:$J,0),MATCH($B124&amp;$C124,'Smelter Look-up'!$J:$J,0)))</f>
        <v>360</v>
      </c>
      <c r="X124" s="227">
        <f t="shared" si="15"/>
        <v>0</v>
      </c>
      <c r="AB124" s="228" t="str">
        <f t="shared" si="16"/>
        <v>TantalumMaterion Newton Inc.</v>
      </c>
    </row>
    <row r="125" spans="1:28" s="227" customFormat="1" ht="43.9" customHeight="1">
      <c r="A125" s="181" t="s">
        <v>1385</v>
      </c>
      <c r="B125" s="182" t="s">
        <v>1100</v>
      </c>
      <c r="C125" s="186" t="s">
        <v>14947</v>
      </c>
      <c r="D125" s="230" t="s">
        <v>14947</v>
      </c>
      <c r="E125" s="182" t="s">
        <v>1077</v>
      </c>
      <c r="F125" s="182" t="s">
        <v>1385</v>
      </c>
      <c r="G125" s="182" t="str">
        <f ca="1">IF(C125=$X$4,IF(ISERROR($V125),"Enter smelter details","RMI"),IF(ISERROR($V125),"",OFFSET('Smelter Look-up'!$F$4,$V125-4,0)))</f>
        <v>RMI</v>
      </c>
      <c r="H125" s="183">
        <f ca="1">IF(ISERROR($V125),"",OFFSET('Smelter Look-up'!$G$4,$V125-4,0))</f>
        <v>0</v>
      </c>
      <c r="I125" s="184" t="str">
        <f ca="1">IF(ISERROR($V125),"",OFFSET('Smelter Look-up'!$H$4,$V125-4,0))</f>
        <v>Hitachi Ohmiya-shi</v>
      </c>
      <c r="J125" s="184" t="str">
        <f ca="1">IF(ISERROR($V125),"",OFFSET('Smelter Look-up'!$I$4,$V125-4,0))</f>
        <v>Ibaraki</v>
      </c>
      <c r="K125" s="224"/>
      <c r="L125" s="224"/>
      <c r="M125" s="224"/>
      <c r="N125" s="224"/>
      <c r="O125" s="224"/>
      <c r="P125" s="185"/>
      <c r="Q125" s="225"/>
      <c r="R125" s="182" t="str">
        <f ca="1">IF(ISERROR($V125),"",OFFSET('Smelter Look-up'!$C$4,$V125-4,0)&amp;"")</f>
        <v>TANIOBIS Japan Co., Ltd.</v>
      </c>
      <c r="S125" s="181" t="str">
        <f t="shared" ca="1" si="14"/>
        <v>JP</v>
      </c>
      <c r="T125" s="181" t="str">
        <f ca="1">IF(B125="","",IF(ISERROR(MATCH($J125,SorP!$B$1:$B$6226,0)),"",INDIRECT("'SorP'!$A$"&amp;MATCH($S125&amp;$J125,SorP!C:C,0))))</f>
        <v>JP-08</v>
      </c>
      <c r="U125" s="201"/>
      <c r="V125" s="226">
        <f>IF(C125="",NA(),IF(OR(C125="Smelter not listed",C125="Smelter not yet identified"),MATCH($B125&amp;$D125,'Smelter Look-up'!$J:$J,0),MATCH($B125&amp;$C125,'Smelter Look-up'!$J:$J,0)))</f>
        <v>386</v>
      </c>
      <c r="X125" s="227">
        <f t="shared" si="15"/>
        <v>0</v>
      </c>
      <c r="AB125" s="228" t="str">
        <f t="shared" si="16"/>
        <v>TantalumTANIOBIS Japan Co., Ltd.</v>
      </c>
    </row>
    <row r="126" spans="1:28" s="227" customFormat="1" ht="43.9" customHeight="1">
      <c r="A126" s="181" t="s">
        <v>1386</v>
      </c>
      <c r="B126" s="182" t="s">
        <v>1100</v>
      </c>
      <c r="C126" s="186" t="s">
        <v>14948</v>
      </c>
      <c r="D126" s="230" t="s">
        <v>14948</v>
      </c>
      <c r="E126" s="182" t="s">
        <v>1070</v>
      </c>
      <c r="F126" s="182" t="s">
        <v>1386</v>
      </c>
      <c r="G126" s="182" t="str">
        <f ca="1">IF(C126=$X$4,IF(ISERROR($V126),"Enter smelter details","RMI"),IF(ISERROR($V126),"",OFFSET('Smelter Look-up'!$F$4,$V126-4,0)))</f>
        <v>RMI</v>
      </c>
      <c r="H126" s="183">
        <f ca="1">IF(ISERROR($V126),"",OFFSET('Smelter Look-up'!$G$4,$V126-4,0))</f>
        <v>0</v>
      </c>
      <c r="I126" s="184" t="str">
        <f ca="1">IF(ISERROR($V126),"",OFFSET('Smelter Look-up'!$H$4,$V126-4,0))</f>
        <v>Laufenburg</v>
      </c>
      <c r="J126" s="184" t="str">
        <f ca="1">IF(ISERROR($V126),"",OFFSET('Smelter Look-up'!$I$4,$V126-4,0))</f>
        <v>Baden-Württemberg</v>
      </c>
      <c r="K126" s="224"/>
      <c r="L126" s="224"/>
      <c r="M126" s="224"/>
      <c r="N126" s="224"/>
      <c r="O126" s="224"/>
      <c r="P126" s="185"/>
      <c r="Q126" s="225"/>
      <c r="R126" s="182" t="str">
        <f ca="1">IF(ISERROR($V126),"",OFFSET('Smelter Look-up'!$C$4,$V126-4,0)&amp;"")</f>
        <v>TANIOBIS Smelting GmbH &amp; Co. KG</v>
      </c>
      <c r="S126" s="181" t="str">
        <f t="shared" ca="1" si="14"/>
        <v>DE</v>
      </c>
      <c r="T126" s="181" t="str">
        <f ca="1">IF(B126="","",IF(ISERROR(MATCH($J126,SorP!$B$1:$B$6226,0)),"",INDIRECT("'SorP'!$A$"&amp;MATCH($S126&amp;$J126,SorP!C:C,0))))</f>
        <v>DE-BW</v>
      </c>
      <c r="U126" s="201"/>
      <c r="V126" s="226">
        <f>IF(C126="",NA(),IF(OR(C126="Smelter not listed",C126="Smelter not yet identified"),MATCH($B126&amp;$D126,'Smelter Look-up'!$J:$J,0),MATCH($B126&amp;$C126,'Smelter Look-up'!$J:$J,0)))</f>
        <v>387</v>
      </c>
      <c r="X126" s="227">
        <f t="shared" si="15"/>
        <v>0</v>
      </c>
      <c r="AB126" s="228" t="str">
        <f t="shared" si="16"/>
        <v>TantalumTANIOBIS Smelting GmbH &amp; Co. KG</v>
      </c>
    </row>
    <row r="127" spans="1:28" s="227" customFormat="1" ht="43.9" customHeight="1">
      <c r="A127" s="181" t="s">
        <v>1378</v>
      </c>
      <c r="B127" s="182" t="s">
        <v>1100</v>
      </c>
      <c r="C127" s="186" t="s">
        <v>1377</v>
      </c>
      <c r="D127" s="230" t="s">
        <v>1377</v>
      </c>
      <c r="E127" s="182" t="s">
        <v>2384</v>
      </c>
      <c r="F127" s="182" t="s">
        <v>1378</v>
      </c>
      <c r="G127" s="182" t="str">
        <f ca="1">IF(C127=$X$4,IF(ISERROR($V127),"Enter smelter details","RMI"),IF(ISERROR($V127),"",OFFSET('Smelter Look-up'!$F$4,$V127-4,0)))</f>
        <v>RMI</v>
      </c>
      <c r="H127" s="183">
        <f ca="1">IF(ISERROR($V127),"",OFFSET('Smelter Look-up'!$G$4,$V127-4,0))</f>
        <v>0</v>
      </c>
      <c r="I127" s="184" t="str">
        <f ca="1">IF(ISERROR($V127),"",OFFSET('Smelter Look-up'!$H$4,$V127-4,0))</f>
        <v>Boyertown</v>
      </c>
      <c r="J127" s="184" t="str">
        <f ca="1">IF(ISERROR($V127),"",OFFSET('Smelter Look-up'!$I$4,$V127-4,0))</f>
        <v>Pennsylvania</v>
      </c>
      <c r="K127" s="224"/>
      <c r="L127" s="224"/>
      <c r="M127" s="224"/>
      <c r="N127" s="224"/>
      <c r="O127" s="224"/>
      <c r="P127" s="185"/>
      <c r="Q127" s="225"/>
      <c r="R127" s="182" t="str">
        <f ca="1">IF(ISERROR($V127),"",OFFSET('Smelter Look-up'!$C$4,$V127-4,0)&amp;"")</f>
        <v>Global Advanced Metals Boyertown</v>
      </c>
      <c r="S127" s="181" t="str">
        <f t="shared" ca="1" si="14"/>
        <v>US</v>
      </c>
      <c r="T127" s="181" t="str">
        <f ca="1">IF(B127="","",IF(ISERROR(MATCH($J127,SorP!$B$1:$B$6226,0)),"",INDIRECT("'SorP'!$A$"&amp;MATCH($S127&amp;$J127,SorP!C:C,0))))</f>
        <v>US-PA</v>
      </c>
      <c r="U127" s="201"/>
      <c r="V127" s="226">
        <f>IF(C127="",NA(),IF(OR(C127="Smelter not listed",C127="Smelter not yet identified"),MATCH($B127&amp;$D127,'Smelter Look-up'!$J:$J,0),MATCH($B127&amp;$C127,'Smelter Look-up'!$J:$J,0)))</f>
        <v>340</v>
      </c>
      <c r="X127" s="227">
        <f t="shared" si="15"/>
        <v>0</v>
      </c>
      <c r="AB127" s="228" t="str">
        <f t="shared" si="16"/>
        <v>TantalumGlobal Advanced Metals Boyertown</v>
      </c>
    </row>
    <row r="128" spans="1:28" s="227" customFormat="1" ht="43.9" customHeight="1">
      <c r="A128" s="181" t="s">
        <v>1376</v>
      </c>
      <c r="B128" s="182" t="s">
        <v>1100</v>
      </c>
      <c r="C128" s="186" t="s">
        <v>1375</v>
      </c>
      <c r="D128" s="230" t="s">
        <v>1375</v>
      </c>
      <c r="E128" s="182" t="s">
        <v>1077</v>
      </c>
      <c r="F128" s="182" t="s">
        <v>1376</v>
      </c>
      <c r="G128" s="182" t="str">
        <f ca="1">IF(C128=$X$4,IF(ISERROR($V128),"Enter smelter details","RMI"),IF(ISERROR($V128),"",OFFSET('Smelter Look-up'!$F$4,$V128-4,0)))</f>
        <v>RMI</v>
      </c>
      <c r="H128" s="183">
        <f ca="1">IF(ISERROR($V128),"",OFFSET('Smelter Look-up'!$G$4,$V128-4,0))</f>
        <v>0</v>
      </c>
      <c r="I128" s="184" t="str">
        <f ca="1">IF(ISERROR($V128),"",OFFSET('Smelter Look-up'!$H$4,$V128-4,0))</f>
        <v>Aizuwakamatsu</v>
      </c>
      <c r="J128" s="184" t="str">
        <f ca="1">IF(ISERROR($V128),"",OFFSET('Smelter Look-up'!$I$4,$V128-4,0))</f>
        <v>Fukushima</v>
      </c>
      <c r="K128" s="224"/>
      <c r="L128" s="224"/>
      <c r="M128" s="224"/>
      <c r="N128" s="224"/>
      <c r="O128" s="224"/>
      <c r="P128" s="185"/>
      <c r="Q128" s="225"/>
      <c r="R128" s="182" t="str">
        <f ca="1">IF(ISERROR($V128),"",OFFSET('Smelter Look-up'!$C$4,$V128-4,0)&amp;"")</f>
        <v>Global Advanced Metals Aizu</v>
      </c>
      <c r="S128" s="181" t="str">
        <f t="shared" ca="1" si="14"/>
        <v>JP</v>
      </c>
      <c r="T128" s="181" t="str">
        <f ca="1">IF(B128="","",IF(ISERROR(MATCH($J128,SorP!$B$1:$B$6226,0)),"",INDIRECT("'SorP'!$A$"&amp;MATCH($S128&amp;$J128,SorP!C:C,0))))</f>
        <v>JP-07</v>
      </c>
      <c r="U128" s="201"/>
      <c r="V128" s="226">
        <f>IF(C128="",NA(),IF(OR(C128="Smelter not listed",C128="Smelter not yet identified"),MATCH($B128&amp;$D128,'Smelter Look-up'!$J:$J,0),MATCH($B128&amp;$C128,'Smelter Look-up'!$J:$J,0)))</f>
        <v>339</v>
      </c>
      <c r="X128" s="227">
        <f t="shared" si="15"/>
        <v>0</v>
      </c>
      <c r="AB128" s="228" t="str">
        <f t="shared" si="16"/>
        <v>TantalumGlobal Advanced Metals Aizu</v>
      </c>
    </row>
    <row r="129" spans="1:28" s="227" customFormat="1" ht="43.9" customHeight="1">
      <c r="A129" s="181" t="s">
        <v>1716</v>
      </c>
      <c r="B129" s="182" t="s">
        <v>1100</v>
      </c>
      <c r="C129" s="186" t="s">
        <v>12381</v>
      </c>
      <c r="D129" s="230" t="s">
        <v>12381</v>
      </c>
      <c r="E129" s="182" t="s">
        <v>1065</v>
      </c>
      <c r="F129" s="182" t="s">
        <v>1716</v>
      </c>
      <c r="G129" s="182" t="str">
        <f ca="1">IF(C129=$X$4,IF(ISERROR($V129),"Enter smelter details","RMI"),IF(ISERROR($V129),"",OFFSET('Smelter Look-up'!$F$4,$V129-4,0)))</f>
        <v>RMI</v>
      </c>
      <c r="H129" s="183">
        <f ca="1">IF(ISERROR($V129),"",OFFSET('Smelter Look-up'!$G$4,$V129-4,0))</f>
        <v>0</v>
      </c>
      <c r="I129" s="184" t="str">
        <f ca="1">IF(ISERROR($V129),"",OFFSET('Smelter Look-up'!$H$4,$V129-4,0))</f>
        <v>São João del Rei</v>
      </c>
      <c r="J129" s="184" t="str">
        <f ca="1">IF(ISERROR($V129),"",OFFSET('Smelter Look-up'!$I$4,$V129-4,0))</f>
        <v>Minas gerais</v>
      </c>
      <c r="K129" s="224"/>
      <c r="L129" s="224"/>
      <c r="M129" s="224"/>
      <c r="N129" s="224"/>
      <c r="O129" s="224"/>
      <c r="P129" s="185"/>
      <c r="Q129" s="225"/>
      <c r="R129" s="182" t="str">
        <f ca="1">IF(ISERROR($V129),"",OFFSET('Smelter Look-up'!$C$4,$V129-4,0)&amp;"")</f>
        <v>Resind Industria e Comercio Ltda.</v>
      </c>
      <c r="S129" s="181" t="str">
        <f t="shared" ca="1" si="14"/>
        <v>BR</v>
      </c>
      <c r="T129" s="181" t="str">
        <f ca="1">IF(B129="","",IF(ISERROR(MATCH($J129,SorP!$B$1:$B$6226,0)),"",INDIRECT("'SorP'!$A$"&amp;MATCH($S129&amp;$J129,SorP!C:C,0))))</f>
        <v>BR-MG</v>
      </c>
      <c r="U129" s="201"/>
      <c r="V129" s="226">
        <f>IF(C129="",NA(),IF(OR(C129="Smelter not listed",C129="Smelter not yet identified"),MATCH($B129&amp;$D129,'Smelter Look-up'!$J:$J,0),MATCH($B129&amp;$C129,'Smelter Look-up'!$J:$J,0)))</f>
        <v>374</v>
      </c>
      <c r="X129" s="227">
        <f t="shared" si="15"/>
        <v>0</v>
      </c>
      <c r="AB129" s="228" t="str">
        <f t="shared" si="16"/>
        <v>TantalumResind Industria e Comercio Ltda.</v>
      </c>
    </row>
    <row r="130" spans="1:28" s="227" customFormat="1" ht="43.9" customHeight="1">
      <c r="A130" s="181" t="s">
        <v>2222</v>
      </c>
      <c r="B130" s="182" t="s">
        <v>1100</v>
      </c>
      <c r="C130" s="186" t="s">
        <v>2221</v>
      </c>
      <c r="D130" s="230" t="s">
        <v>2221</v>
      </c>
      <c r="E130" s="182" t="s">
        <v>1069</v>
      </c>
      <c r="F130" s="182" t="s">
        <v>2222</v>
      </c>
      <c r="G130" s="182" t="str">
        <f ca="1">IF(C130=$X$4,IF(ISERROR($V130),"Enter smelter details","RMI"),IF(ISERROR($V130),"",OFFSET('Smelter Look-up'!$F$4,$V130-4,0)))</f>
        <v>RMI</v>
      </c>
      <c r="H130" s="183">
        <f ca="1">IF(ISERROR($V130),"",OFFSET('Smelter Look-up'!$G$4,$V130-4,0))</f>
        <v>0</v>
      </c>
      <c r="I130" s="184" t="str">
        <f ca="1">IF(ISERROR($V130),"",OFFSET('Smelter Look-up'!$H$4,$V130-4,0))</f>
        <v>Yichun</v>
      </c>
      <c r="J130" s="184" t="str">
        <f ca="1">IF(ISERROR($V130),"",OFFSET('Smelter Look-up'!$I$4,$V130-4,0))</f>
        <v>Jiangxi Sheng</v>
      </c>
      <c r="K130" s="224"/>
      <c r="L130" s="224"/>
      <c r="M130" s="224"/>
      <c r="N130" s="224"/>
      <c r="O130" s="224"/>
      <c r="P130" s="185"/>
      <c r="Q130" s="225"/>
      <c r="R130" s="182" t="str">
        <f ca="1">IF(ISERROR($V130),"",OFFSET('Smelter Look-up'!$C$4,$V130-4,0)&amp;"")</f>
        <v>Jiangxi Tuohong New Raw Material</v>
      </c>
      <c r="S130" s="181" t="str">
        <f t="shared" ca="1" si="14"/>
        <v>CN</v>
      </c>
      <c r="T130" s="181" t="str">
        <f ca="1">IF(B130="","",IF(ISERROR(MATCH($J130,SorP!$B$1:$B$6226,0)),"",INDIRECT("'SorP'!$A$"&amp;MATCH($S130&amp;$J130,SorP!C:C,0))))</f>
        <v>CN-JX</v>
      </c>
      <c r="U130" s="201"/>
      <c r="V130" s="226">
        <f>IF(C130="",NA(),IF(OR(C130="Smelter not listed",C130="Smelter not yet identified"),MATCH($B130&amp;$D130,'Smelter Look-up'!$J:$J,0),MATCH($B130&amp;$C130,'Smelter Look-up'!$J:$J,0)))</f>
        <v>352</v>
      </c>
      <c r="X130" s="227">
        <f t="shared" si="15"/>
        <v>0</v>
      </c>
      <c r="AB130" s="228" t="str">
        <f t="shared" si="16"/>
        <v>TantalumJiangxi Tuohong New Raw Material</v>
      </c>
    </row>
    <row r="131" spans="1:28" s="227" customFormat="1" ht="43.9" customHeight="1">
      <c r="A131" s="181" t="s">
        <v>14952</v>
      </c>
      <c r="B131" s="182" t="s">
        <v>1100</v>
      </c>
      <c r="C131" s="186" t="s">
        <v>15302</v>
      </c>
      <c r="D131" s="230" t="s">
        <v>15302</v>
      </c>
      <c r="E131" s="182" t="s">
        <v>1069</v>
      </c>
      <c r="F131" s="182" t="s">
        <v>14952</v>
      </c>
      <c r="G131" s="182" t="str">
        <f ca="1">IF(C131=$X$4,IF(ISERROR($V131),"Enter smelter details","RMI"),IF(ISERROR($V131),"",OFFSET('Smelter Look-up'!$F$4,$V131-4,0)))</f>
        <v>RMI</v>
      </c>
      <c r="H131" s="183">
        <f ca="1">IF(ISERROR($V131),"",OFFSET('Smelter Look-up'!$G$4,$V131-4,0))</f>
        <v>0</v>
      </c>
      <c r="I131" s="184" t="str">
        <f ca="1">IF(ISERROR($V131),"",OFFSET('Smelter Look-up'!$H$4,$V131-4,0))</f>
        <v>Yancheng City</v>
      </c>
      <c r="J131" s="184" t="str">
        <f ca="1">IF(ISERROR($V131),"",OFFSET('Smelter Look-up'!$I$4,$V131-4,0))</f>
        <v>Jiangsu Sheng</v>
      </c>
      <c r="K131" s="224"/>
      <c r="L131" s="224"/>
      <c r="M131" s="224"/>
      <c r="N131" s="224"/>
      <c r="O131" s="224"/>
      <c r="P131" s="185"/>
      <c r="Q131" s="225"/>
      <c r="R131" s="182" t="str">
        <f ca="1">IF(ISERROR($V131),"",OFFSET('Smelter Look-up'!$C$4,$V131-4,0)&amp;"")</f>
        <v>RFH Yancheng Jinye New Material Technology Co., Ltd.</v>
      </c>
      <c r="S131" s="181" t="str">
        <f t="shared" ca="1" si="14"/>
        <v>CN</v>
      </c>
      <c r="T131" s="181" t="str">
        <f ca="1">IF(B131="","",IF(ISERROR(MATCH($J131,SorP!$B$1:$B$6226,0)),"",INDIRECT("'SorP'!$A$"&amp;MATCH($S131&amp;$J131,SorP!C:C,0))))</f>
        <v>CN-JS</v>
      </c>
      <c r="U131" s="201"/>
      <c r="V131" s="226">
        <f>IF(C131="",NA(),IF(OR(C131="Smelter not listed",C131="Smelter not yet identified"),MATCH($B131&amp;$D131,'Smelter Look-up'!$J:$J,0),MATCH($B131&amp;$C131,'Smelter Look-up'!$J:$J,0)))</f>
        <v>378</v>
      </c>
      <c r="X131" s="227">
        <f t="shared" si="15"/>
        <v>0</v>
      </c>
      <c r="AB131" s="228" t="str">
        <f t="shared" si="16"/>
        <v>TantalumRFH Yancheng Jinye New Material Technology Co., Ltd.</v>
      </c>
    </row>
    <row r="132" spans="1:28" s="227" customFormat="1" ht="43.9" customHeight="1">
      <c r="A132" s="181" t="s">
        <v>15340</v>
      </c>
      <c r="B132" s="182" t="s">
        <v>1100</v>
      </c>
      <c r="C132" s="186" t="s">
        <v>15339</v>
      </c>
      <c r="D132" s="230" t="s">
        <v>15339</v>
      </c>
      <c r="E132" s="182" t="s">
        <v>13050</v>
      </c>
      <c r="F132" s="182" t="s">
        <v>15340</v>
      </c>
      <c r="G132" s="182" t="str">
        <f ca="1">IF(C132=$X$4,IF(ISERROR($V132),"Enter smelter details","RMI"),IF(ISERROR($V132),"",OFFSET('Smelter Look-up'!$F$4,$V132-4,0)))</f>
        <v>RMI</v>
      </c>
      <c r="H132" s="183">
        <f ca="1">IF(ISERROR($V132),"",OFFSET('Smelter Look-up'!$G$4,$V132-4,0))</f>
        <v>0</v>
      </c>
      <c r="I132" s="184" t="str">
        <f ca="1">IF(ISERROR($V132),"",OFFSET('Smelter Look-up'!$H$4,$V132-4,0))</f>
        <v>Bugesera District</v>
      </c>
      <c r="J132" s="184" t="str">
        <f ca="1">IF(ISERROR($V132),"",OFFSET('Smelter Look-up'!$I$4,$V132-4,0))</f>
        <v>Eastern</v>
      </c>
      <c r="K132" s="224"/>
      <c r="L132" s="224"/>
      <c r="M132" s="224"/>
      <c r="N132" s="224"/>
      <c r="O132" s="224"/>
      <c r="P132" s="185"/>
      <c r="Q132" s="225"/>
      <c r="R132" s="182" t="str">
        <f ca="1">IF(ISERROR($V132),"",OFFSET('Smelter Look-up'!$C$4,$V132-4,0)&amp;"")</f>
        <v>PowerX Ltd.</v>
      </c>
      <c r="S132" s="181" t="str">
        <f t="shared" ca="1" si="14"/>
        <v>RW</v>
      </c>
      <c r="T132" s="181" t="str">
        <f ca="1">IF(B132="","",IF(ISERROR(MATCH($J132,SorP!$B$1:$B$6226,0)),"",INDIRECT("'SorP'!$A$"&amp;MATCH($S132&amp;$J132,SorP!C:C,0))))</f>
        <v>RW-02</v>
      </c>
      <c r="U132" s="201"/>
      <c r="V132" s="226">
        <f>IF(C132="",NA(),IF(OR(C132="Smelter not listed",C132="Smelter not yet identified"),MATCH($B132&amp;$D132,'Smelter Look-up'!$J:$J,0),MATCH($B132&amp;$C132,'Smelter Look-up'!$J:$J,0)))</f>
        <v>372</v>
      </c>
      <c r="X132" s="227">
        <f t="shared" si="15"/>
        <v>0</v>
      </c>
      <c r="AB132" s="228" t="str">
        <f t="shared" si="16"/>
        <v>TantalumPowerX Ltd.</v>
      </c>
    </row>
    <row r="133" spans="1:28" s="227" customFormat="1" ht="43.9" customHeight="1">
      <c r="A133" s="181" t="s">
        <v>1292</v>
      </c>
      <c r="B133" s="182" t="s">
        <v>1099</v>
      </c>
      <c r="C133" s="186" t="s">
        <v>2291</v>
      </c>
      <c r="D133" s="230" t="s">
        <v>2291</v>
      </c>
      <c r="E133" s="182" t="s">
        <v>1065</v>
      </c>
      <c r="F133" s="182" t="s">
        <v>1292</v>
      </c>
      <c r="G133" s="182" t="str">
        <f ca="1">IF(C133=$X$4,IF(ISERROR($V133),"Enter smelter details","RMI"),IF(ISERROR($V133),"",OFFSET('Smelter Look-up'!$F$4,$V133-4,0)))</f>
        <v>RMI</v>
      </c>
      <c r="H133" s="183">
        <f ca="1">IF(ISERROR($V133),"",OFFSET('Smelter Look-up'!$G$4,$V133-4,0))</f>
        <v>0</v>
      </c>
      <c r="I133" s="184" t="str">
        <f ca="1">IF(ISERROR($V133),"",OFFSET('Smelter Look-up'!$H$4,$V133-4,0))</f>
        <v>Ariquemes</v>
      </c>
      <c r="J133" s="184" t="str">
        <f ca="1">IF(ISERROR($V133),"",OFFSET('Smelter Look-up'!$I$4,$V133-4,0))</f>
        <v>Rondônia</v>
      </c>
      <c r="K133" s="224"/>
      <c r="L133" s="224"/>
      <c r="M133" s="224"/>
      <c r="N133" s="224"/>
      <c r="O133" s="224"/>
      <c r="P133" s="185"/>
      <c r="Q133" s="225"/>
      <c r="R133" s="182" t="str">
        <f ca="1">IF(ISERROR($V133),"",OFFSET('Smelter Look-up'!$C$4,$V133-4,0)&amp;"")</f>
        <v>Melt Metais e Ligas S.A.</v>
      </c>
      <c r="S133" s="181" t="str">
        <f t="shared" ref="S133" ca="1" si="17">IF(B133="","",IF(ISERROR(MATCH($E133,CL,0)),"Unknown",INDIRECT("'C'!$A$"&amp;MATCH($E133,CL,0)+1)))</f>
        <v>BR</v>
      </c>
      <c r="T133" s="181" t="str">
        <f ca="1">IF(B133="","",IF(ISERROR(MATCH($J133,SorP!$B$1:$B$6226,0)),"",INDIRECT("'SorP'!$A$"&amp;MATCH($S133&amp;$J133,SorP!C:C,0))))</f>
        <v>BR-RO</v>
      </c>
      <c r="U133" s="201"/>
      <c r="V133" s="226">
        <f>IF(C133="",NA(),IF(OR(C133="Smelter not listed",C133="Smelter not yet identified"),MATCH($B133&amp;$D133,'Smelter Look-up'!$J:$J,0),MATCH($B133&amp;$C133,'Smelter Look-up'!$J:$J,0)))</f>
        <v>470</v>
      </c>
      <c r="X133" s="227">
        <f t="shared" ref="X133" si="18">IF(AND(C133="Smelter not listed",OR(LEN(D133)=0,LEN(E133)=0)),1,0)</f>
        <v>0</v>
      </c>
      <c r="AB133" s="228" t="str">
        <f t="shared" ref="AB133" si="19">B133&amp;C133</f>
        <v>TinMelt Metais e Ligas S.A.</v>
      </c>
    </row>
    <row r="134" spans="1:28" s="227" customFormat="1" ht="43.9" customHeight="1">
      <c r="A134" s="181" t="s">
        <v>15834</v>
      </c>
      <c r="B134" s="182" t="s">
        <v>1099</v>
      </c>
      <c r="C134" s="186" t="s">
        <v>15833</v>
      </c>
      <c r="D134" s="230" t="s">
        <v>15833</v>
      </c>
      <c r="E134" s="182" t="s">
        <v>1074</v>
      </c>
      <c r="F134" s="182" t="s">
        <v>15834</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ID</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si="21">IF(AND(C134="Smelter not listed",OR(LEN(D134)=0,LEN(E134)=0)),1,0)</f>
        <v>0</v>
      </c>
      <c r="AB134" s="228" t="str">
        <f t="shared" ref="AB134:AB165" si="22">B134&amp;C134</f>
        <v>TinPT Masbro Alam Stania</v>
      </c>
    </row>
    <row r="135" spans="1:28" s="227" customFormat="1" ht="43.9" customHeight="1">
      <c r="A135" s="181" t="s">
        <v>2230</v>
      </c>
      <c r="B135" s="182" t="s">
        <v>1099</v>
      </c>
      <c r="C135" s="186" t="s">
        <v>2287</v>
      </c>
      <c r="D135" s="230" t="s">
        <v>2287</v>
      </c>
      <c r="E135" s="182" t="s">
        <v>1069</v>
      </c>
      <c r="F135" s="182" t="s">
        <v>2230</v>
      </c>
      <c r="G135" s="182" t="str">
        <f ca="1">IF(C135=$X$4,IF(ISERROR($V135),"Enter smelter details","RMI"),IF(ISERROR($V135),"",OFFSET('Smelter Look-up'!$F$4,$V135-4,0)))</f>
        <v>RMI</v>
      </c>
      <c r="H135" s="183">
        <f ca="1">IF(ISERROR($V135),"",OFFSET('Smelter Look-up'!$G$4,$V135-4,0))</f>
        <v>0</v>
      </c>
      <c r="I135" s="184" t="str">
        <f ca="1">IF(ISERROR($V135),"",OFFSET('Smelter Look-up'!$H$4,$V135-4,0))</f>
        <v>Chenzhou</v>
      </c>
      <c r="J135" s="184" t="str">
        <f ca="1">IF(ISERROR($V135),"",OFFSET('Smelter Look-up'!$I$4,$V135-4,0))</f>
        <v>Hunan Sheng</v>
      </c>
      <c r="K135" s="224"/>
      <c r="L135" s="224"/>
      <c r="M135" s="224"/>
      <c r="N135" s="224"/>
      <c r="O135" s="224"/>
      <c r="P135" s="185"/>
      <c r="Q135" s="225"/>
      <c r="R135" s="182" t="str">
        <f ca="1">IF(ISERROR($V135),"",OFFSET('Smelter Look-up'!$C$4,$V135-4,0)&amp;"")</f>
        <v>Chenzhou Yunxiang Mining and Metallurgy Co., Ltd.</v>
      </c>
      <c r="S135" s="181" t="str">
        <f t="shared" ca="1" si="20"/>
        <v>CN</v>
      </c>
      <c r="T135" s="181" t="str">
        <f ca="1">IF(B135="","",IF(ISERROR(MATCH($J135,SorP!$B$1:$B$6226,0)),"",INDIRECT("'SorP'!$A$"&amp;MATCH($S135&amp;$J135,SorP!C:C,0))))</f>
        <v>CN-HN</v>
      </c>
      <c r="U135" s="201"/>
      <c r="V135" s="226">
        <f>IF(C135="",NA(),IF(OR(C135="Smelter not listed",C135="Smelter not yet identified"),MATCH($B135&amp;$D135,'Smelter Look-up'!$J:$J,0),MATCH($B135&amp;$C135,'Smelter Look-up'!$J:$J,0)))</f>
        <v>408</v>
      </c>
      <c r="X135" s="227">
        <f t="shared" si="21"/>
        <v>0</v>
      </c>
      <c r="AB135" s="228" t="str">
        <f t="shared" si="22"/>
        <v>TinChenzhou Yunxiang Mining and Metallurgy Co., Ltd.</v>
      </c>
    </row>
    <row r="136" spans="1:28" s="227" customFormat="1" ht="43.9" customHeight="1">
      <c r="A136" s="181" t="s">
        <v>744</v>
      </c>
      <c r="B136" s="182" t="s">
        <v>1099</v>
      </c>
      <c r="C136" s="186" t="s">
        <v>15688</v>
      </c>
      <c r="D136" s="230" t="s">
        <v>15688</v>
      </c>
      <c r="E136" s="182" t="s">
        <v>2384</v>
      </c>
      <c r="F136" s="182" t="s">
        <v>744</v>
      </c>
      <c r="G136" s="182" t="str">
        <f ca="1">IF(C136=$X$4,IF(ISERROR($V136),"Enter smelter details","RMI"),IF(ISERROR($V136),"",OFFSET('Smelter Look-up'!$F$4,$V136-4,0)))</f>
        <v>RMI</v>
      </c>
      <c r="H136" s="183">
        <f ca="1">IF(ISERROR($V136),"",OFFSET('Smelter Look-up'!$G$4,$V136-4,0))</f>
        <v>0</v>
      </c>
      <c r="I136" s="184" t="str">
        <f ca="1">IF(ISERROR($V136),"",OFFSET('Smelter Look-up'!$H$4,$V136-4,0))</f>
        <v>Altoona</v>
      </c>
      <c r="J136" s="184" t="str">
        <f ca="1">IF(ISERROR($V136),"",OFFSET('Smelter Look-up'!$I$4,$V136-4,0))</f>
        <v>Pennsylvania</v>
      </c>
      <c r="K136" s="224"/>
      <c r="L136" s="224"/>
      <c r="M136" s="224"/>
      <c r="N136" s="224"/>
      <c r="O136" s="224"/>
      <c r="P136" s="185"/>
      <c r="Q136" s="225"/>
      <c r="R136" s="182" t="str">
        <f ca="1">IF(ISERROR($V136),"",OFFSET('Smelter Look-up'!$C$4,$V136-4,0)&amp;"")</f>
        <v>Alpha Assembly Solutions Inc</v>
      </c>
      <c r="S136" s="181" t="str">
        <f t="shared" ca="1" si="20"/>
        <v>US</v>
      </c>
      <c r="T136" s="181" t="str">
        <f ca="1">IF(B136="","",IF(ISERROR(MATCH($J136,SorP!$B$1:$B$6226,0)),"",INDIRECT("'SorP'!$A$"&amp;MATCH($S136&amp;$J136,SorP!C:C,0))))</f>
        <v>US-PA</v>
      </c>
      <c r="U136" s="201"/>
      <c r="V136" s="226">
        <f>IF(C136="",NA(),IF(OR(C136="Smelter not listed",C136="Smelter not yet identified"),MATCH($B136&amp;$D136,'Smelter Look-up'!$J:$J,0),MATCH($B136&amp;$C136,'Smelter Look-up'!$J:$J,0)))</f>
        <v>399</v>
      </c>
      <c r="X136" s="227">
        <f t="shared" si="21"/>
        <v>0</v>
      </c>
      <c r="AB136" s="228" t="str">
        <f t="shared" si="22"/>
        <v>TinAlpha Assembly Solutions Inc</v>
      </c>
    </row>
    <row r="137" spans="1:28" s="227" customFormat="1" ht="43.9" customHeight="1">
      <c r="A137" s="181" t="s">
        <v>15345</v>
      </c>
      <c r="B137" s="182" t="s">
        <v>1099</v>
      </c>
      <c r="C137" s="186" t="s">
        <v>15344</v>
      </c>
      <c r="D137" s="230" t="s">
        <v>15344</v>
      </c>
      <c r="E137" s="182" t="s">
        <v>1074</v>
      </c>
      <c r="F137" s="182" t="s">
        <v>15345</v>
      </c>
      <c r="G137" s="182" t="str">
        <f ca="1">IF(C137=$X$4,IF(ISERROR($V137),"Enter smelter details","RMI"),IF(ISERROR($V137),"",OFFSET('Smelter Look-up'!$F$4,$V137-4,0)))</f>
        <v>RMI</v>
      </c>
      <c r="H137" s="183">
        <f ca="1">IF(ISERROR($V137),"",OFFSET('Smelter Look-up'!$G$4,$V137-4,0))</f>
        <v>0</v>
      </c>
      <c r="I137" s="184" t="str">
        <f ca="1">IF(ISERROR($V137),"",OFFSET('Smelter Look-up'!$H$4,$V137-4,0))</f>
        <v>Pangkalan Baru</v>
      </c>
      <c r="J137" s="184" t="str">
        <f ca="1">IF(ISERROR($V137),"",OFFSET('Smelter Look-up'!$I$4,$V137-4,0))</f>
        <v>Kepulauan Bangka Belitung</v>
      </c>
      <c r="K137" s="224"/>
      <c r="L137" s="224"/>
      <c r="M137" s="224"/>
      <c r="N137" s="224"/>
      <c r="O137" s="224"/>
      <c r="P137" s="185"/>
      <c r="Q137" s="225"/>
      <c r="R137" s="182" t="str">
        <f ca="1">IF(ISERROR($V137),"",OFFSET('Smelter Look-up'!$C$4,$V137-4,0)&amp;"")</f>
        <v>PT Premium Tin Indonesia</v>
      </c>
      <c r="S137" s="181" t="str">
        <f t="shared" ca="1" si="20"/>
        <v>ID</v>
      </c>
      <c r="T137" s="181" t="str">
        <f ca="1">IF(B137="","",IF(ISERROR(MATCH($J137,SorP!$B$1:$B$6226,0)),"",INDIRECT("'SorP'!$A$"&amp;MATCH($S137&amp;$J137,SorP!C:C,0))))</f>
        <v>ID-BB</v>
      </c>
      <c r="U137" s="201"/>
      <c r="V137" s="226">
        <f>IF(C137="",NA(),IF(OR(C137="Smelter not listed",C137="Smelter not yet identified"),MATCH($B137&amp;$D137,'Smelter Look-up'!$J:$J,0),MATCH($B137&amp;$C137,'Smelter Look-up'!$J:$J,0)))</f>
        <v>504</v>
      </c>
      <c r="X137" s="227">
        <f t="shared" si="21"/>
        <v>0</v>
      </c>
      <c r="AB137" s="228" t="str">
        <f t="shared" si="22"/>
        <v>TinPT Premium Tin Indonesia</v>
      </c>
    </row>
    <row r="138" spans="1:28" s="227" customFormat="1" ht="43.9" customHeight="1">
      <c r="A138" s="181" t="s">
        <v>1374</v>
      </c>
      <c r="B138" s="182" t="s">
        <v>1099</v>
      </c>
      <c r="C138" s="186" t="s">
        <v>877</v>
      </c>
      <c r="D138" s="230" t="s">
        <v>877</v>
      </c>
      <c r="E138" s="182" t="s">
        <v>1077</v>
      </c>
      <c r="F138" s="182" t="s">
        <v>1374</v>
      </c>
      <c r="G138" s="182" t="str">
        <f ca="1">IF(C138=$X$4,IF(ISERROR($V138),"Enter smelter details","RMI"),IF(ISERROR($V138),"",OFFSET('Smelter Look-up'!$F$4,$V138-4,0)))</f>
        <v>RMI</v>
      </c>
      <c r="H138" s="183">
        <f ca="1">IF(ISERROR($V138),"",OFFSET('Smelter Look-up'!$G$4,$V138-4,0))</f>
        <v>0</v>
      </c>
      <c r="I138" s="184" t="str">
        <f ca="1">IF(ISERROR($V138),"",OFFSET('Smelter Look-up'!$H$4,$V138-4,0))</f>
        <v>Kosaka</v>
      </c>
      <c r="J138" s="184" t="str">
        <f ca="1">IF(ISERROR($V138),"",OFFSET('Smelter Look-up'!$I$4,$V138-4,0))</f>
        <v>Akita</v>
      </c>
      <c r="K138" s="224"/>
      <c r="L138" s="224"/>
      <c r="M138" s="224"/>
      <c r="N138" s="224"/>
      <c r="O138" s="224"/>
      <c r="P138" s="185"/>
      <c r="Q138" s="225"/>
      <c r="R138" s="182" t="str">
        <f ca="1">IF(ISERROR($V138),"",OFFSET('Smelter Look-up'!$C$4,$V138-4,0)&amp;"")</f>
        <v>Dowa</v>
      </c>
      <c r="S138" s="181" t="str">
        <f t="shared" ca="1" si="20"/>
        <v>JP</v>
      </c>
      <c r="T138" s="181" t="str">
        <f ca="1">IF(B138="","",IF(ISERROR(MATCH($J138,SorP!$B$1:$B$6226,0)),"",INDIRECT("'SorP'!$A$"&amp;MATCH($S138&amp;$J138,SorP!C:C,0))))</f>
        <v>JP-05</v>
      </c>
      <c r="U138" s="201"/>
      <c r="V138" s="226">
        <f>IF(C138="",NA(),IF(OR(C138="Smelter not listed",C138="Smelter not yet identified"),MATCH($B138&amp;$D138,'Smelter Look-up'!$J:$J,0),MATCH($B138&amp;$C138,'Smelter Look-up'!$J:$J,0)))</f>
        <v>425</v>
      </c>
      <c r="X138" s="227">
        <f t="shared" si="21"/>
        <v>0</v>
      </c>
      <c r="AB138" s="228" t="str">
        <f t="shared" si="22"/>
        <v>TinDowa</v>
      </c>
    </row>
    <row r="139" spans="1:28" s="227" customFormat="1" ht="43.9" customHeight="1">
      <c r="A139" s="181" t="s">
        <v>745</v>
      </c>
      <c r="B139" s="182" t="s">
        <v>1099</v>
      </c>
      <c r="C139" s="186" t="s">
        <v>814</v>
      </c>
      <c r="D139" s="230" t="s">
        <v>814</v>
      </c>
      <c r="E139" s="182" t="s">
        <v>2382</v>
      </c>
      <c r="F139" s="182" t="s">
        <v>745</v>
      </c>
      <c r="G139" s="182" t="str">
        <f ca="1">IF(C139=$X$4,IF(ISERROR($V139),"Enter smelter details","RMI"),IF(ISERROR($V139),"",OFFSET('Smelter Look-up'!$F$4,$V139-4,0)))</f>
        <v>RMI</v>
      </c>
      <c r="H139" s="183">
        <f ca="1">IF(ISERROR($V139),"",OFFSET('Smelter Look-up'!$G$4,$V139-4,0))</f>
        <v>0</v>
      </c>
      <c r="I139" s="184" t="str">
        <f ca="1">IF(ISERROR($V139),"",OFFSET('Smelter Look-up'!$H$4,$V139-4,0))</f>
        <v>Oruro</v>
      </c>
      <c r="J139" s="184" t="str">
        <f ca="1">IF(ISERROR($V139),"",OFFSET('Smelter Look-up'!$I$4,$V139-4,0))</f>
        <v>Oruro</v>
      </c>
      <c r="K139" s="224"/>
      <c r="L139" s="224"/>
      <c r="M139" s="224"/>
      <c r="N139" s="224"/>
      <c r="O139" s="224"/>
      <c r="P139" s="185"/>
      <c r="Q139" s="225"/>
      <c r="R139" s="182" t="str">
        <f ca="1">IF(ISERROR($V139),"",OFFSET('Smelter Look-up'!$C$4,$V139-4,0)&amp;"")</f>
        <v>EM Vinto</v>
      </c>
      <c r="S139" s="181" t="str">
        <f t="shared" ca="1" si="20"/>
        <v>BO</v>
      </c>
      <c r="T139" s="181" t="str">
        <f ca="1">IF(B139="","",IF(ISERROR(MATCH($J139,SorP!$B$1:$B$6226,0)),"",INDIRECT("'SorP'!$A$"&amp;MATCH($S139&amp;$J139,SorP!C:C,0))))</f>
        <v>BO-O</v>
      </c>
      <c r="U139" s="201"/>
      <c r="V139" s="226">
        <f>IF(C139="",NA(),IF(OR(C139="Smelter not listed",C139="Smelter not yet identified"),MATCH($B139&amp;$D139,'Smelter Look-up'!$J:$J,0),MATCH($B139&amp;$C139,'Smelter Look-up'!$J:$J,0)))</f>
        <v>428</v>
      </c>
      <c r="X139" s="227">
        <f t="shared" si="21"/>
        <v>0</v>
      </c>
      <c r="AB139" s="228" t="str">
        <f t="shared" si="22"/>
        <v>TinEM Vinto</v>
      </c>
    </row>
    <row r="140" spans="1:28" s="227" customFormat="1" ht="43.9" customHeight="1">
      <c r="A140" s="181" t="s">
        <v>746</v>
      </c>
      <c r="B140" s="182" t="s">
        <v>1099</v>
      </c>
      <c r="C140" s="186" t="s">
        <v>12373</v>
      </c>
      <c r="D140" s="230" t="s">
        <v>12373</v>
      </c>
      <c r="E140" s="182" t="s">
        <v>1065</v>
      </c>
      <c r="F140" s="182" t="s">
        <v>746</v>
      </c>
      <c r="G140" s="182" t="str">
        <f ca="1">IF(C140=$X$4,IF(ISERROR($V140),"Enter smelter details","RMI"),IF(ISERROR($V140),"",OFFSET('Smelter Look-up'!$F$4,$V140-4,0)))</f>
        <v>RMI</v>
      </c>
      <c r="H140" s="183">
        <f ca="1">IF(ISERROR($V140),"",OFFSET('Smelter Look-up'!$G$4,$V140-4,0))</f>
        <v>0</v>
      </c>
      <c r="I140" s="184" t="str">
        <f ca="1">IF(ISERROR($V140),"",OFFSET('Smelter Look-up'!$H$4,$V140-4,0))</f>
        <v>Ariquemes</v>
      </c>
      <c r="J140" s="184" t="str">
        <f ca="1">IF(ISERROR($V140),"",OFFSET('Smelter Look-up'!$I$4,$V140-4,0))</f>
        <v>Rondônia</v>
      </c>
      <c r="K140" s="224"/>
      <c r="L140" s="224"/>
      <c r="M140" s="224"/>
      <c r="N140" s="224"/>
      <c r="O140" s="224"/>
      <c r="P140" s="185"/>
      <c r="Q140" s="225"/>
      <c r="R140" s="182" t="str">
        <f ca="1">IF(ISERROR($V140),"",OFFSET('Smelter Look-up'!$C$4,$V140-4,0)&amp;"")</f>
        <v>Estanho de Rondonia S.A.</v>
      </c>
      <c r="S140" s="181" t="str">
        <f t="shared" ca="1" si="20"/>
        <v>BR</v>
      </c>
      <c r="T140" s="181" t="str">
        <f ca="1">IF(B140="","",IF(ISERROR(MATCH($J140,SorP!$B$1:$B$6226,0)),"",INDIRECT("'SorP'!$A$"&amp;MATCH($S140&amp;$J140,SorP!C:C,0))))</f>
        <v>BR-RO</v>
      </c>
      <c r="U140" s="201"/>
      <c r="V140" s="226">
        <f>IF(C140="",NA(),IF(OR(C140="Smelter not listed",C140="Smelter not yet identified"),MATCH($B140&amp;$D140,'Smelter Look-up'!$J:$J,0),MATCH($B140&amp;$C140,'Smelter Look-up'!$J:$J,0)))</f>
        <v>432</v>
      </c>
      <c r="X140" s="227">
        <f t="shared" si="21"/>
        <v>0</v>
      </c>
      <c r="AB140" s="228" t="str">
        <f t="shared" si="22"/>
        <v>TinEstanho de Rondonia S.A.</v>
      </c>
    </row>
    <row r="141" spans="1:28" s="227" customFormat="1" ht="43.9" customHeight="1">
      <c r="A141" s="181" t="s">
        <v>747</v>
      </c>
      <c r="B141" s="182" t="s">
        <v>1099</v>
      </c>
      <c r="C141" s="186" t="s">
        <v>788</v>
      </c>
      <c r="D141" s="230" t="s">
        <v>788</v>
      </c>
      <c r="E141" s="182" t="s">
        <v>853</v>
      </c>
      <c r="F141" s="182" t="s">
        <v>747</v>
      </c>
      <c r="G141" s="182" t="str">
        <f ca="1">IF(C141=$X$4,IF(ISERROR($V141),"Enter smelter details","RMI"),IF(ISERROR($V141),"",OFFSET('Smelter Look-up'!$F$4,$V141-4,0)))</f>
        <v>RMI</v>
      </c>
      <c r="H141" s="183">
        <f ca="1">IF(ISERROR($V141),"",OFFSET('Smelter Look-up'!$G$4,$V141-4,0))</f>
        <v>0</v>
      </c>
      <c r="I141" s="184" t="str">
        <f ca="1">IF(ISERROR($V141),"",OFFSET('Smelter Look-up'!$H$4,$V141-4,0))</f>
        <v>Chmielów</v>
      </c>
      <c r="J141" s="184" t="str">
        <f ca="1">IF(ISERROR($V141),"",OFFSET('Smelter Look-up'!$I$4,$V141-4,0))</f>
        <v>Podkarpackie</v>
      </c>
      <c r="K141" s="224"/>
      <c r="L141" s="224"/>
      <c r="M141" s="224"/>
      <c r="N141" s="224"/>
      <c r="O141" s="224"/>
      <c r="P141" s="185"/>
      <c r="Q141" s="225"/>
      <c r="R141" s="182" t="str">
        <f ca="1">IF(ISERROR($V141),"",OFFSET('Smelter Look-up'!$C$4,$V141-4,0)&amp;"")</f>
        <v>Fenix Metals</v>
      </c>
      <c r="S141" s="181" t="str">
        <f t="shared" ca="1" si="20"/>
        <v>PL</v>
      </c>
      <c r="T141" s="181" t="str">
        <f ca="1">IF(B141="","",IF(ISERROR(MATCH($J141,SorP!$B$1:$B$6226,0)),"",INDIRECT("'SorP'!$A$"&amp;MATCH($S141&amp;$J141,SorP!C:C,0))))</f>
        <v>PL-18</v>
      </c>
      <c r="U141" s="201"/>
      <c r="V141" s="226">
        <f>IF(C141="",NA(),IF(OR(C141="Smelter not listed",C141="Smelter not yet identified"),MATCH($B141&amp;$D141,'Smelter Look-up'!$J:$J,0),MATCH($B141&amp;$C141,'Smelter Look-up'!$J:$J,0)))</f>
        <v>437</v>
      </c>
      <c r="X141" s="227">
        <f t="shared" si="21"/>
        <v>0</v>
      </c>
      <c r="AB141" s="228" t="str">
        <f t="shared" si="22"/>
        <v>TinFenix Metals</v>
      </c>
    </row>
    <row r="142" spans="1:28" s="227" customFormat="1" ht="43.9" customHeight="1">
      <c r="A142" s="181" t="s">
        <v>748</v>
      </c>
      <c r="B142" s="182" t="s">
        <v>1099</v>
      </c>
      <c r="C142" s="186" t="s">
        <v>2099</v>
      </c>
      <c r="D142" s="230" t="s">
        <v>2099</v>
      </c>
      <c r="E142" s="182" t="s">
        <v>1069</v>
      </c>
      <c r="F142" s="182" t="s">
        <v>748</v>
      </c>
      <c r="G142" s="182" t="str">
        <f ca="1">IF(C142=$X$4,IF(ISERROR($V142),"Enter smelter details","RMI"),IF(ISERROR($V142),"",OFFSET('Smelter Look-up'!$F$4,$V142-4,0)))</f>
        <v>RMI</v>
      </c>
      <c r="H142" s="183">
        <f ca="1">IF(ISERROR($V142),"",OFFSET('Smelter Look-up'!$G$4,$V142-4,0))</f>
        <v>0</v>
      </c>
      <c r="I142" s="184" t="str">
        <f ca="1">IF(ISERROR($V142),"",OFFSET('Smelter Look-up'!$H$4,$V142-4,0))</f>
        <v>Gejiu</v>
      </c>
      <c r="J142" s="184" t="str">
        <f ca="1">IF(ISERROR($V142),"",OFFSET('Smelter Look-up'!$I$4,$V142-4,0))</f>
        <v>Yunnan Sheng</v>
      </c>
      <c r="K142" s="224"/>
      <c r="L142" s="224"/>
      <c r="M142" s="224"/>
      <c r="N142" s="224"/>
      <c r="O142" s="224"/>
      <c r="P142" s="185"/>
      <c r="Q142" s="225"/>
      <c r="R142" s="182" t="str">
        <f ca="1">IF(ISERROR($V142),"",OFFSET('Smelter Look-up'!$C$4,$V142-4,0)&amp;"")</f>
        <v>Gejiu Non-Ferrous Metal Processing Co., Ltd.</v>
      </c>
      <c r="S142" s="181" t="str">
        <f t="shared" ca="1" si="20"/>
        <v>CN</v>
      </c>
      <c r="T142" s="181" t="str">
        <f ca="1">IF(B142="","",IF(ISERROR(MATCH($J142,SorP!$B$1:$B$6226,0)),"",INDIRECT("'SorP'!$A$"&amp;MATCH($S142&amp;$J142,SorP!C:C,0))))</f>
        <v>CN-YN</v>
      </c>
      <c r="U142" s="201"/>
      <c r="V142" s="226">
        <f>IF(C142="",NA(),IF(OR(C142="Smelter not listed",C142="Smelter not yet identified"),MATCH($B142&amp;$D142,'Smelter Look-up'!$J:$J,0),MATCH($B142&amp;$C142,'Smelter Look-up'!$J:$J,0)))</f>
        <v>443</v>
      </c>
      <c r="X142" s="227">
        <f t="shared" si="21"/>
        <v>0</v>
      </c>
      <c r="AB142" s="228" t="str">
        <f t="shared" si="22"/>
        <v>TinGejiu Non-Ferrous Metal Processing Co., Ltd.</v>
      </c>
    </row>
    <row r="143" spans="1:28" s="227" customFormat="1" ht="43.9" customHeight="1">
      <c r="A143" s="181" t="s">
        <v>751</v>
      </c>
      <c r="B143" s="182" t="s">
        <v>1099</v>
      </c>
      <c r="C143" s="186" t="s">
        <v>1293</v>
      </c>
      <c r="D143" s="230" t="s">
        <v>1293</v>
      </c>
      <c r="E143" s="182" t="s">
        <v>1069</v>
      </c>
      <c r="F143" s="182" t="s">
        <v>751</v>
      </c>
      <c r="G143" s="182" t="str">
        <f ca="1">IF(C143=$X$4,IF(ISERROR($V143),"Enter smelter details","RMI"),IF(ISERROR($V143),"",OFFSET('Smelter Look-up'!$F$4,$V143-4,0)))</f>
        <v>RMI</v>
      </c>
      <c r="H143" s="183">
        <f ca="1">IF(ISERROR($V143),"",OFFSET('Smelter Look-up'!$G$4,$V143-4,0))</f>
        <v>0</v>
      </c>
      <c r="I143" s="184" t="str">
        <f ca="1">IF(ISERROR($V143),"",OFFSET('Smelter Look-up'!$H$4,$V143-4,0))</f>
        <v>Laibin</v>
      </c>
      <c r="J143" s="184" t="str">
        <f ca="1">IF(ISERROR($V143),"",OFFSET('Smelter Look-up'!$I$4,$V143-4,0))</f>
        <v>Guangxi Zhuangzu Zizhiqu</v>
      </c>
      <c r="K143" s="224"/>
      <c r="L143" s="224"/>
      <c r="M143" s="224"/>
      <c r="N143" s="224"/>
      <c r="O143" s="224"/>
      <c r="P143" s="185"/>
      <c r="Q143" s="225"/>
      <c r="R143" s="182" t="str">
        <f ca="1">IF(ISERROR($V143),"",OFFSET('Smelter Look-up'!$C$4,$V143-4,0)&amp;"")</f>
        <v>China Tin Group Co., Ltd.</v>
      </c>
      <c r="S143" s="181" t="str">
        <f t="shared" ca="1" si="20"/>
        <v>CN</v>
      </c>
      <c r="T143" s="181" t="str">
        <f ca="1">IF(B143="","",IF(ISERROR(MATCH($J143,SorP!$B$1:$B$6226,0)),"",INDIRECT("'SorP'!$A$"&amp;MATCH($S143&amp;$J143,SorP!C:C,0))))</f>
        <v>CN-GX</v>
      </c>
      <c r="U143" s="201"/>
      <c r="V143" s="226">
        <f>IF(C143="",NA(),IF(OR(C143="Smelter not listed",C143="Smelter not yet identified"),MATCH($B143&amp;$D143,'Smelter Look-up'!$J:$J,0),MATCH($B143&amp;$C143,'Smelter Look-up'!$J:$J,0)))</f>
        <v>411</v>
      </c>
      <c r="X143" s="227">
        <f t="shared" si="21"/>
        <v>0</v>
      </c>
      <c r="AB143" s="228" t="str">
        <f t="shared" si="22"/>
        <v>TinChina Tin Group Co., Ltd.</v>
      </c>
    </row>
    <row r="144" spans="1:28" s="227" customFormat="1" ht="43.9" customHeight="1">
      <c r="A144" s="181" t="s">
        <v>752</v>
      </c>
      <c r="B144" s="182" t="s">
        <v>1099</v>
      </c>
      <c r="C144" s="186" t="s">
        <v>793</v>
      </c>
      <c r="D144" s="230" t="s">
        <v>793</v>
      </c>
      <c r="E144" s="182" t="s">
        <v>1084</v>
      </c>
      <c r="F144" s="182" t="s">
        <v>752</v>
      </c>
      <c r="G144" s="182" t="str">
        <f ca="1">IF(C144=$X$4,IF(ISERROR($V144),"Enter smelter details","RMI"),IF(ISERROR($V144),"",OFFSET('Smelter Look-up'!$F$4,$V144-4,0)))</f>
        <v>RMI</v>
      </c>
      <c r="H144" s="183">
        <f ca="1">IF(ISERROR($V144),"",OFFSET('Smelter Look-up'!$G$4,$V144-4,0))</f>
        <v>0</v>
      </c>
      <c r="I144" s="184" t="str">
        <f ca="1">IF(ISERROR($V144),"",OFFSET('Smelter Look-up'!$H$4,$V144-4,0))</f>
        <v>Butterworth</v>
      </c>
      <c r="J144" s="184" t="str">
        <f ca="1">IF(ISERROR($V144),"",OFFSET('Smelter Look-up'!$I$4,$V144-4,0))</f>
        <v>Pulau Pinang</v>
      </c>
      <c r="K144" s="224"/>
      <c r="L144" s="224"/>
      <c r="M144" s="224"/>
      <c r="N144" s="224"/>
      <c r="O144" s="224"/>
      <c r="P144" s="185"/>
      <c r="Q144" s="225"/>
      <c r="R144" s="182" t="str">
        <f ca="1">IF(ISERROR($V144),"",OFFSET('Smelter Look-up'!$C$4,$V144-4,0)&amp;"")</f>
        <v>Malaysia Smelting Corporation (MSC)</v>
      </c>
      <c r="S144" s="181" t="str">
        <f t="shared" ca="1" si="20"/>
        <v>MY</v>
      </c>
      <c r="T144" s="181" t="str">
        <f ca="1">IF(B144="","",IF(ISERROR(MATCH($J144,SorP!$B$1:$B$6226,0)),"",INDIRECT("'SorP'!$A$"&amp;MATCH($S144&amp;$J144,SorP!C:C,0))))</f>
        <v>MY-07</v>
      </c>
      <c r="U144" s="201"/>
      <c r="V144" s="226">
        <f>IF(C144="",NA(),IF(OR(C144="Smelter not listed",C144="Smelter not yet identified"),MATCH($B144&amp;$D144,'Smelter Look-up'!$J:$J,0),MATCH($B144&amp;$C144,'Smelter Look-up'!$J:$J,0)))</f>
        <v>468</v>
      </c>
      <c r="X144" s="227">
        <f t="shared" si="21"/>
        <v>0</v>
      </c>
      <c r="AB144" s="228" t="str">
        <f t="shared" si="22"/>
        <v>TinMalaysia Smelting Corporation (MSC)</v>
      </c>
    </row>
    <row r="145" spans="1:28" s="227" customFormat="1" ht="43.9" customHeight="1">
      <c r="A145" s="181" t="s">
        <v>1740</v>
      </c>
      <c r="B145" s="182" t="s">
        <v>1099</v>
      </c>
      <c r="C145" s="186" t="s">
        <v>2104</v>
      </c>
      <c r="D145" s="230" t="s">
        <v>2104</v>
      </c>
      <c r="E145" s="182" t="s">
        <v>2384</v>
      </c>
      <c r="F145" s="182" t="s">
        <v>1740</v>
      </c>
      <c r="G145" s="182" t="str">
        <f ca="1">IF(C145=$X$4,IF(ISERROR($V145),"Enter smelter details","RMI"),IF(ISERROR($V145),"",OFFSET('Smelter Look-up'!$F$4,$V145-4,0)))</f>
        <v>RMI</v>
      </c>
      <c r="H145" s="183">
        <f ca="1">IF(ISERROR($V145),"",OFFSET('Smelter Look-up'!$G$4,$V145-4,0))</f>
        <v>0</v>
      </c>
      <c r="I145" s="184" t="str">
        <f ca="1">IF(ISERROR($V145),"",OFFSET('Smelter Look-up'!$H$4,$V145-4,0))</f>
        <v>Twinsburg</v>
      </c>
      <c r="J145" s="184" t="str">
        <f ca="1">IF(ISERROR($V145),"",OFFSET('Smelter Look-up'!$I$4,$V145-4,0))</f>
        <v>Ohio</v>
      </c>
      <c r="K145" s="224"/>
      <c r="L145" s="224"/>
      <c r="M145" s="224"/>
      <c r="N145" s="224"/>
      <c r="O145" s="224"/>
      <c r="P145" s="185"/>
      <c r="Q145" s="225"/>
      <c r="R145" s="182" t="str">
        <f ca="1">IF(ISERROR($V145),"",OFFSET('Smelter Look-up'!$C$4,$V145-4,0)&amp;"")</f>
        <v>Metallic Resources, Inc.</v>
      </c>
      <c r="S145" s="181" t="str">
        <f t="shared" ca="1" si="20"/>
        <v>US</v>
      </c>
      <c r="T145" s="181" t="str">
        <f ca="1">IF(B145="","",IF(ISERROR(MATCH($J145,SorP!$B$1:$B$6226,0)),"",INDIRECT("'SorP'!$A$"&amp;MATCH($S145&amp;$J145,SorP!C:C,0))))</f>
        <v>US-OH</v>
      </c>
      <c r="U145" s="201"/>
      <c r="V145" s="226">
        <f>IF(C145="",NA(),IF(OR(C145="Smelter not listed",C145="Smelter not yet identified"),MATCH($B145&amp;$D145,'Smelter Look-up'!$J:$J,0),MATCH($B145&amp;$C145,'Smelter Look-up'!$J:$J,0)))</f>
        <v>473</v>
      </c>
      <c r="X145" s="227">
        <f t="shared" si="21"/>
        <v>0</v>
      </c>
      <c r="AB145" s="228" t="str">
        <f t="shared" si="22"/>
        <v>TinMetallic Resources, Inc.</v>
      </c>
    </row>
    <row r="146" spans="1:28" s="227" customFormat="1" ht="43.9" customHeight="1">
      <c r="A146" s="181" t="s">
        <v>753</v>
      </c>
      <c r="B146" s="182" t="s">
        <v>1099</v>
      </c>
      <c r="C146" s="186" t="s">
        <v>12377</v>
      </c>
      <c r="D146" s="230" t="s">
        <v>12377</v>
      </c>
      <c r="E146" s="182" t="s">
        <v>1065</v>
      </c>
      <c r="F146" s="182" t="s">
        <v>753</v>
      </c>
      <c r="G146" s="182" t="str">
        <f ca="1">IF(C146=$X$4,IF(ISERROR($V146),"Enter smelter details","RMI"),IF(ISERROR($V146),"",OFFSET('Smelter Look-up'!$F$4,$V146-4,0)))</f>
        <v>RMI</v>
      </c>
      <c r="H146" s="183">
        <f ca="1">IF(ISERROR($V146),"",OFFSET('Smelter Look-up'!$G$4,$V146-4,0))</f>
        <v>0</v>
      </c>
      <c r="I146" s="184" t="str">
        <f ca="1">IF(ISERROR($V146),"",OFFSET('Smelter Look-up'!$H$4,$V146-4,0))</f>
        <v>Pirapora de Bom Jesus</v>
      </c>
      <c r="J146" s="184" t="str">
        <f ca="1">IF(ISERROR($V146),"",OFFSET('Smelter Look-up'!$I$4,$V146-4,0))</f>
        <v>São Paulo</v>
      </c>
      <c r="K146" s="224"/>
      <c r="L146" s="224"/>
      <c r="M146" s="224"/>
      <c r="N146" s="224"/>
      <c r="O146" s="224"/>
      <c r="P146" s="185"/>
      <c r="Q146" s="225"/>
      <c r="R146" s="182" t="str">
        <f ca="1">IF(ISERROR($V146),"",OFFSET('Smelter Look-up'!$C$4,$V146-4,0)&amp;"")</f>
        <v>Mineracao Taboca S.A.</v>
      </c>
      <c r="S146" s="181" t="str">
        <f t="shared" ca="1" si="20"/>
        <v>BR</v>
      </c>
      <c r="T146" s="181" t="str">
        <f ca="1">IF(B146="","",IF(ISERROR(MATCH($J146,SorP!$B$1:$B$6226,0)),"",INDIRECT("'SorP'!$A$"&amp;MATCH($S146&amp;$J146,SorP!C:C,0))))</f>
        <v>BR-SP</v>
      </c>
      <c r="U146" s="201"/>
      <c r="V146" s="226">
        <f>IF(C146="",NA(),IF(OR(C146="Smelter not listed",C146="Smelter not yet identified"),MATCH($B146&amp;$D146,'Smelter Look-up'!$J:$J,0),MATCH($B146&amp;$C146,'Smelter Look-up'!$J:$J,0)))</f>
        <v>476</v>
      </c>
      <c r="X146" s="227">
        <f t="shared" si="21"/>
        <v>0</v>
      </c>
      <c r="AB146" s="228" t="str">
        <f t="shared" si="22"/>
        <v>TinMineracao Taboca S.A.</v>
      </c>
    </row>
    <row r="147" spans="1:28" s="227" customFormat="1" ht="43.9" customHeight="1">
      <c r="A147" s="181" t="s">
        <v>754</v>
      </c>
      <c r="B147" s="182" t="s">
        <v>1099</v>
      </c>
      <c r="C147" s="186" t="s">
        <v>1003</v>
      </c>
      <c r="D147" s="230" t="s">
        <v>1003</v>
      </c>
      <c r="E147" s="182" t="s">
        <v>851</v>
      </c>
      <c r="F147" s="182" t="s">
        <v>754</v>
      </c>
      <c r="G147" s="182" t="str">
        <f ca="1">IF(C147=$X$4,IF(ISERROR($V147),"Enter smelter details","RMI"),IF(ISERROR($V147),"",OFFSET('Smelter Look-up'!$F$4,$V147-4,0)))</f>
        <v>RMI</v>
      </c>
      <c r="H147" s="183">
        <f ca="1">IF(ISERROR($V147),"",OFFSET('Smelter Look-up'!$G$4,$V147-4,0))</f>
        <v>0</v>
      </c>
      <c r="I147" s="184" t="str">
        <f ca="1">IF(ISERROR($V147),"",OFFSET('Smelter Look-up'!$H$4,$V147-4,0))</f>
        <v>Paracas</v>
      </c>
      <c r="J147" s="184" t="str">
        <f ca="1">IF(ISERROR($V147),"",OFFSET('Smelter Look-up'!$I$4,$V147-4,0))</f>
        <v>Ika</v>
      </c>
      <c r="K147" s="224"/>
      <c r="L147" s="224"/>
      <c r="M147" s="224"/>
      <c r="N147" s="224"/>
      <c r="O147" s="224"/>
      <c r="P147" s="185"/>
      <c r="Q147" s="225"/>
      <c r="R147" s="182" t="str">
        <f ca="1">IF(ISERROR($V147),"",OFFSET('Smelter Look-up'!$C$4,$V147-4,0)&amp;"")</f>
        <v>Minsur</v>
      </c>
      <c r="S147" s="181" t="str">
        <f t="shared" ca="1" si="20"/>
        <v>PE</v>
      </c>
      <c r="T147" s="181" t="str">
        <f ca="1">IF(B147="","",IF(ISERROR(MATCH($J147,SorP!$B$1:$B$6226,0)),"",INDIRECT("'SorP'!$A$"&amp;MATCH($S147&amp;$J147,SorP!C:C,0))))</f>
        <v>PE-ICA</v>
      </c>
      <c r="U147" s="201"/>
      <c r="V147" s="226">
        <f>IF(C147="",NA(),IF(OR(C147="Smelter not listed",C147="Smelter not yet identified"),MATCH($B147&amp;$D147,'Smelter Look-up'!$J:$J,0),MATCH($B147&amp;$C147,'Smelter Look-up'!$J:$J,0)))</f>
        <v>481</v>
      </c>
      <c r="X147" s="227">
        <f t="shared" si="21"/>
        <v>0</v>
      </c>
      <c r="AB147" s="228" t="str">
        <f t="shared" si="22"/>
        <v>TinMinsur</v>
      </c>
    </row>
    <row r="148" spans="1:28" s="227" customFormat="1" ht="43.9" customHeight="1">
      <c r="A148" s="181" t="s">
        <v>755</v>
      </c>
      <c r="B148" s="182" t="s">
        <v>1099</v>
      </c>
      <c r="C148" s="186" t="s">
        <v>1131</v>
      </c>
      <c r="D148" s="230" t="s">
        <v>1131</v>
      </c>
      <c r="E148" s="182" t="s">
        <v>1077</v>
      </c>
      <c r="F148" s="182" t="s">
        <v>755</v>
      </c>
      <c r="G148" s="182" t="str">
        <f ca="1">IF(C148=$X$4,IF(ISERROR($V148),"Enter smelter details","RMI"),IF(ISERROR($V148),"",OFFSET('Smelter Look-up'!$F$4,$V148-4,0)))</f>
        <v>RMI</v>
      </c>
      <c r="H148" s="183">
        <f ca="1">IF(ISERROR($V148),"",OFFSET('Smelter Look-up'!$G$4,$V148-4,0))</f>
        <v>0</v>
      </c>
      <c r="I148" s="184" t="str">
        <f ca="1">IF(ISERROR($V148),"",OFFSET('Smelter Look-up'!$H$4,$V148-4,0))</f>
        <v>Asago</v>
      </c>
      <c r="J148" s="184" t="str">
        <f ca="1">IF(ISERROR($V148),"",OFFSET('Smelter Look-up'!$I$4,$V148-4,0))</f>
        <v>Hyôgo</v>
      </c>
      <c r="K148" s="224"/>
      <c r="L148" s="224"/>
      <c r="M148" s="224"/>
      <c r="N148" s="224"/>
      <c r="O148" s="224"/>
      <c r="P148" s="185"/>
      <c r="Q148" s="225"/>
      <c r="R148" s="182" t="str">
        <f ca="1">IF(ISERROR($V148),"",OFFSET('Smelter Look-up'!$C$4,$V148-4,0)&amp;"")</f>
        <v>Mitsubishi Materials Corporation</v>
      </c>
      <c r="S148" s="181" t="str">
        <f t="shared" ca="1" si="20"/>
        <v>JP</v>
      </c>
      <c r="T148" s="181" t="str">
        <f ca="1">IF(B148="","",IF(ISERROR(MATCH($J148,SorP!$B$1:$B$6226,0)),"",INDIRECT("'SorP'!$A$"&amp;MATCH($S148&amp;$J148,SorP!C:C,0))))</f>
        <v>JP-28</v>
      </c>
      <c r="U148" s="201"/>
      <c r="V148" s="226">
        <f>IF(C148="",NA(),IF(OR(C148="Smelter not listed",C148="Smelter not yet identified"),MATCH($B148&amp;$D148,'Smelter Look-up'!$J:$J,0),MATCH($B148&amp;$C148,'Smelter Look-up'!$J:$J,0)))</f>
        <v>482</v>
      </c>
      <c r="X148" s="227">
        <f t="shared" si="21"/>
        <v>0</v>
      </c>
      <c r="AB148" s="228" t="str">
        <f t="shared" si="22"/>
        <v>TinMitsubishi Materials Corporation</v>
      </c>
    </row>
    <row r="149" spans="1:28" s="227" customFormat="1" ht="43.9" customHeight="1">
      <c r="A149" s="181" t="s">
        <v>757</v>
      </c>
      <c r="B149" s="182" t="s">
        <v>1099</v>
      </c>
      <c r="C149" s="186" t="s">
        <v>756</v>
      </c>
      <c r="D149" s="230" t="s">
        <v>756</v>
      </c>
      <c r="E149" s="182" t="s">
        <v>859</v>
      </c>
      <c r="F149" s="182" t="s">
        <v>757</v>
      </c>
      <c r="G149" s="182" t="str">
        <f ca="1">IF(C149=$X$4,IF(ISERROR($V149),"Enter smelter details","RMI"),IF(ISERROR($V149),"",OFFSET('Smelter Look-up'!$F$4,$V149-4,0)))</f>
        <v>RMI</v>
      </c>
      <c r="H149" s="183">
        <f ca="1">IF(ISERROR($V149),"",OFFSET('Smelter Look-up'!$G$4,$V149-4,0))</f>
        <v>0</v>
      </c>
      <c r="I149" s="184" t="str">
        <f ca="1">IF(ISERROR($V149),"",OFFSET('Smelter Look-up'!$H$4,$V149-4,0))</f>
        <v>Nongkham Sriracha</v>
      </c>
      <c r="J149" s="184" t="str">
        <f ca="1">IF(ISERROR($V149),"",OFFSET('Smelter Look-up'!$I$4,$V149-4,0))</f>
        <v>Chon Buri</v>
      </c>
      <c r="K149" s="224"/>
      <c r="L149" s="224"/>
      <c r="M149" s="224"/>
      <c r="N149" s="224"/>
      <c r="O149" s="224"/>
      <c r="P149" s="185"/>
      <c r="Q149" s="225"/>
      <c r="R149" s="182" t="str">
        <f ca="1">IF(ISERROR($V149),"",OFFSET('Smelter Look-up'!$C$4,$V149-4,0)&amp;"")</f>
        <v>O.M. Manufacturing (Thailand) Co., Ltd.</v>
      </c>
      <c r="S149" s="181" t="str">
        <f t="shared" ca="1" si="20"/>
        <v>TH</v>
      </c>
      <c r="T149" s="181" t="str">
        <f ca="1">IF(B149="","",IF(ISERROR(MATCH($J149,SorP!$B$1:$B$6226,0)),"",INDIRECT("'SorP'!$A$"&amp;MATCH($S149&amp;$J149,SorP!C:C,0))))</f>
        <v>TH-20</v>
      </c>
      <c r="U149" s="201"/>
      <c r="V149" s="226">
        <f>IF(C149="",NA(),IF(OR(C149="Smelter not listed",C149="Smelter not yet identified"),MATCH($B149&amp;$D149,'Smelter Look-up'!$J:$J,0),MATCH($B149&amp;$C149,'Smelter Look-up'!$J:$J,0)))</f>
        <v>490</v>
      </c>
      <c r="X149" s="227">
        <f t="shared" si="21"/>
        <v>0</v>
      </c>
      <c r="AB149" s="228" t="str">
        <f t="shared" si="22"/>
        <v>TinO.M. Manufacturing (Thailand) Co., Ltd.</v>
      </c>
    </row>
    <row r="150" spans="1:28" s="227" customFormat="1" ht="43.9" customHeight="1">
      <c r="A150" s="181" t="s">
        <v>758</v>
      </c>
      <c r="B150" s="182" t="s">
        <v>1099</v>
      </c>
      <c r="C150" s="186" t="s">
        <v>13715</v>
      </c>
      <c r="D150" s="230" t="s">
        <v>13715</v>
      </c>
      <c r="E150" s="182" t="s">
        <v>2382</v>
      </c>
      <c r="F150" s="182" t="s">
        <v>758</v>
      </c>
      <c r="G150" s="182" t="str">
        <f ca="1">IF(C150=$X$4,IF(ISERROR($V150),"Enter smelter details","RMI"),IF(ISERROR($V150),"",OFFSET('Smelter Look-up'!$F$4,$V150-4,0)))</f>
        <v>RMI</v>
      </c>
      <c r="H150" s="183">
        <f ca="1">IF(ISERROR($V150),"",OFFSET('Smelter Look-up'!$G$4,$V150-4,0))</f>
        <v>0</v>
      </c>
      <c r="I150" s="184" t="str">
        <f ca="1">IF(ISERROR($V150),"",OFFSET('Smelter Look-up'!$H$4,$V150-4,0))</f>
        <v>Oruro</v>
      </c>
      <c r="J150" s="184" t="str">
        <f ca="1">IF(ISERROR($V150),"",OFFSET('Smelter Look-up'!$I$4,$V150-4,0))</f>
        <v>Oruro</v>
      </c>
      <c r="K150" s="224"/>
      <c r="L150" s="224"/>
      <c r="M150" s="224"/>
      <c r="N150" s="224"/>
      <c r="O150" s="224"/>
      <c r="P150" s="185"/>
      <c r="Q150" s="225"/>
      <c r="R150" s="182" t="str">
        <f ca="1">IF(ISERROR($V150),"",OFFSET('Smelter Look-up'!$C$4,$V150-4,0)&amp;"")</f>
        <v>Operaciones Metalurgicas S.A.</v>
      </c>
      <c r="S150" s="181" t="str">
        <f t="shared" ca="1" si="20"/>
        <v>BO</v>
      </c>
      <c r="T150" s="181" t="str">
        <f ca="1">IF(B150="","",IF(ISERROR(MATCH($J150,SorP!$B$1:$B$6226,0)),"",INDIRECT("'SorP'!$A$"&amp;MATCH($S150&amp;$J150,SorP!C:C,0))))</f>
        <v>BO-O</v>
      </c>
      <c r="U150" s="201"/>
      <c r="V150" s="226">
        <f>IF(C150="",NA(),IF(OR(C150="Smelter not listed",C150="Smelter not yet identified"),MATCH($B150&amp;$D150,'Smelter Look-up'!$J:$J,0),MATCH($B150&amp;$C150,'Smelter Look-up'!$J:$J,0)))</f>
        <v>493</v>
      </c>
      <c r="X150" s="227">
        <f t="shared" si="21"/>
        <v>0</v>
      </c>
      <c r="AB150" s="228" t="str">
        <f t="shared" si="22"/>
        <v>TinOperaciones Metalurgicas S.A.</v>
      </c>
    </row>
    <row r="151" spans="1:28" s="227" customFormat="1" ht="43.9" customHeight="1">
      <c r="A151" s="181" t="s">
        <v>759</v>
      </c>
      <c r="B151" s="182" t="s">
        <v>1099</v>
      </c>
      <c r="C151" s="186" t="s">
        <v>610</v>
      </c>
      <c r="D151" s="230" t="s">
        <v>610</v>
      </c>
      <c r="E151" s="182" t="s">
        <v>1074</v>
      </c>
      <c r="F151" s="182" t="s">
        <v>759</v>
      </c>
      <c r="G151" s="182" t="str">
        <f ca="1">IF(C151=$X$4,IF(ISERROR($V151),"Enter smelter details","RMI"),IF(ISERROR($V151),"",OFFSET('Smelter Look-up'!$F$4,$V151-4,0)))</f>
        <v>RMI</v>
      </c>
      <c r="H151" s="183">
        <f ca="1">IF(ISERROR($V151),"",OFFSET('Smelter Look-up'!$G$4,$V151-4,0))</f>
        <v>0</v>
      </c>
      <c r="I151" s="184" t="str">
        <f ca="1">IF(ISERROR($V151),"",OFFSET('Smelter Look-up'!$H$4,$V151-4,0))</f>
        <v>Sungailiat</v>
      </c>
      <c r="J151" s="184" t="str">
        <f ca="1">IF(ISERROR($V151),"",OFFSET('Smelter Look-up'!$I$4,$V151-4,0))</f>
        <v>Kepulauan Bangka Belitung</v>
      </c>
      <c r="K151" s="224"/>
      <c r="L151" s="224"/>
      <c r="M151" s="224"/>
      <c r="N151" s="224"/>
      <c r="O151" s="224"/>
      <c r="P151" s="185"/>
      <c r="Q151" s="225"/>
      <c r="R151" s="182" t="str">
        <f ca="1">IF(ISERROR($V151),"",OFFSET('Smelter Look-up'!$C$4,$V151-4,0)&amp;"")</f>
        <v>PT Mitra Stania Prima</v>
      </c>
      <c r="S151" s="181" t="str">
        <f t="shared" ca="1" si="20"/>
        <v>ID</v>
      </c>
      <c r="T151" s="181" t="str">
        <f ca="1">IF(B151="","",IF(ISERROR(MATCH($J151,SorP!$B$1:$B$6226,0)),"",INDIRECT("'SorP'!$A$"&amp;MATCH($S151&amp;$J151,SorP!C:C,0))))</f>
        <v>ID-BB</v>
      </c>
      <c r="U151" s="201"/>
      <c r="V151" s="226">
        <f>IF(C151="",NA(),IF(OR(C151="Smelter not listed",C151="Smelter not yet identified"),MATCH($B151&amp;$D151,'Smelter Look-up'!$J:$J,0),MATCH($B151&amp;$C151,'Smelter Look-up'!$J:$J,0)))</f>
        <v>502</v>
      </c>
      <c r="X151" s="227">
        <f t="shared" si="21"/>
        <v>0</v>
      </c>
      <c r="AB151" s="228" t="str">
        <f t="shared" si="22"/>
        <v>TinPT Mitra Stania Prima</v>
      </c>
    </row>
    <row r="152" spans="1:28" s="227" customFormat="1" ht="43.9" customHeight="1">
      <c r="A152" s="181" t="s">
        <v>15714</v>
      </c>
      <c r="B152" s="182" t="s">
        <v>1099</v>
      </c>
      <c r="C152" s="186" t="s">
        <v>15713</v>
      </c>
      <c r="D152" s="230" t="s">
        <v>15713</v>
      </c>
      <c r="E152" s="182" t="s">
        <v>1074</v>
      </c>
      <c r="F152" s="182" t="s">
        <v>15714</v>
      </c>
      <c r="G152" s="182" t="str">
        <f ca="1">IF(C152=$X$4,IF(ISERROR($V152),"Enter smelter details","RMI"),IF(ISERROR($V152),"",OFFSET('Smelter Look-up'!$F$4,$V152-4,0)))</f>
        <v>RMI</v>
      </c>
      <c r="H152" s="183">
        <f ca="1">IF(ISERROR($V152),"",OFFSET('Smelter Look-up'!$G$4,$V152-4,0))</f>
        <v>0</v>
      </c>
      <c r="I152" s="184" t="str">
        <f ca="1">IF(ISERROR($V152),"",OFFSET('Smelter Look-up'!$H$4,$V152-4,0))</f>
        <v>Pangkal Pinang</v>
      </c>
      <c r="J152" s="184" t="str">
        <f ca="1">IF(ISERROR($V152),"",OFFSET('Smelter Look-up'!$I$4,$V152-4,0))</f>
        <v>Kepulauan Bangka Belitung</v>
      </c>
      <c r="K152" s="224"/>
      <c r="L152" s="224"/>
      <c r="M152" s="224"/>
      <c r="N152" s="224"/>
      <c r="O152" s="224"/>
      <c r="P152" s="185"/>
      <c r="Q152" s="225"/>
      <c r="R152" s="182" t="str">
        <f ca="1">IF(ISERROR($V152),"",OFFSET('Smelter Look-up'!$C$4,$V152-4,0)&amp;"")</f>
        <v>PT Prima Timah Utama</v>
      </c>
      <c r="S152" s="181" t="str">
        <f t="shared" ca="1" si="20"/>
        <v>ID</v>
      </c>
      <c r="T152" s="181" t="str">
        <f ca="1">IF(B152="","",IF(ISERROR(MATCH($J152,SorP!$B$1:$B$6226,0)),"",INDIRECT("'SorP'!$A$"&amp;MATCH($S152&amp;$J152,SorP!C:C,0))))</f>
        <v>ID-BB</v>
      </c>
      <c r="U152" s="201"/>
      <c r="V152" s="226">
        <f>IF(C152="",NA(),IF(OR(C152="Smelter not listed",C152="Smelter not yet identified"),MATCH($B152&amp;$D152,'Smelter Look-up'!$J:$J,0),MATCH($B152&amp;$C152,'Smelter Look-up'!$J:$J,0)))</f>
        <v>505</v>
      </c>
      <c r="X152" s="227">
        <f t="shared" si="21"/>
        <v>0</v>
      </c>
      <c r="AB152" s="228" t="str">
        <f t="shared" si="22"/>
        <v>TinPT Prima Timah Utama</v>
      </c>
    </row>
    <row r="153" spans="1:28" s="227" customFormat="1" ht="43.9" customHeight="1">
      <c r="A153" s="181" t="s">
        <v>777</v>
      </c>
      <c r="B153" s="182" t="s">
        <v>1099</v>
      </c>
      <c r="C153" s="186" t="s">
        <v>13714</v>
      </c>
      <c r="D153" s="230" t="s">
        <v>13714</v>
      </c>
      <c r="E153" s="182" t="s">
        <v>1074</v>
      </c>
      <c r="F153" s="182" t="s">
        <v>777</v>
      </c>
      <c r="G153" s="182" t="str">
        <f ca="1">IF(C153=$X$4,IF(ISERROR($V153),"Enter smelter details","RMI"),IF(ISERROR($V153),"",OFFSET('Smelter Look-up'!$F$4,$V153-4,0)))</f>
        <v>RMI</v>
      </c>
      <c r="H153" s="183">
        <f ca="1">IF(ISERROR($V153),"",OFFSET('Smelter Look-up'!$G$4,$V153-4,0))</f>
        <v>0</v>
      </c>
      <c r="I153" s="184" t="str">
        <f ca="1">IF(ISERROR($V153),"",OFFSET('Smelter Look-up'!$H$4,$V153-4,0))</f>
        <v>Kundur</v>
      </c>
      <c r="J153" s="184" t="str">
        <f ca="1">IF(ISERROR($V153),"",OFFSET('Smelter Look-up'!$I$4,$V153-4,0))</f>
        <v>Riau</v>
      </c>
      <c r="K153" s="224"/>
      <c r="L153" s="224"/>
      <c r="M153" s="224"/>
      <c r="N153" s="224"/>
      <c r="O153" s="224"/>
      <c r="P153" s="185"/>
      <c r="Q153" s="225"/>
      <c r="R153" s="182" t="str">
        <f ca="1">IF(ISERROR($V153),"",OFFSET('Smelter Look-up'!$C$4,$V153-4,0)&amp;"")</f>
        <v>PT Timah Tbk Kundur</v>
      </c>
      <c r="S153" s="181" t="str">
        <f t="shared" ca="1" si="20"/>
        <v>ID</v>
      </c>
      <c r="T153" s="181" t="str">
        <f ca="1">IF(B153="","",IF(ISERROR(MATCH($J153,SorP!$B$1:$B$6226,0)),"",INDIRECT("'SorP'!$A$"&amp;MATCH($S153&amp;$J153,SorP!C:C,0))))</f>
        <v>ID-RI</v>
      </c>
      <c r="U153" s="201"/>
      <c r="V153" s="226">
        <f>IF(C153="",NA(),IF(OR(C153="Smelter not listed",C153="Smelter not yet identified"),MATCH($B153&amp;$D153,'Smelter Look-up'!$J:$J,0),MATCH($B153&amp;$C153,'Smelter Look-up'!$J:$J,0)))</f>
        <v>509</v>
      </c>
      <c r="X153" s="227">
        <f t="shared" si="21"/>
        <v>0</v>
      </c>
      <c r="AB153" s="228" t="str">
        <f t="shared" si="22"/>
        <v>TinPT Timah Tbk Kundur</v>
      </c>
    </row>
    <row r="154" spans="1:28" s="227" customFormat="1" ht="43.9" customHeight="1">
      <c r="A154" s="181" t="s">
        <v>760</v>
      </c>
      <c r="B154" s="182" t="s">
        <v>1099</v>
      </c>
      <c r="C154" s="186" t="s">
        <v>13713</v>
      </c>
      <c r="D154" s="230" t="s">
        <v>13713</v>
      </c>
      <c r="E154" s="182" t="s">
        <v>1074</v>
      </c>
      <c r="F154" s="182" t="s">
        <v>760</v>
      </c>
      <c r="G154" s="182" t="str">
        <f ca="1">IF(C154=$X$4,IF(ISERROR($V154),"Enter smelter details","RMI"),IF(ISERROR($V154),"",OFFSET('Smelter Look-up'!$F$4,$V154-4,0)))</f>
        <v>RMI</v>
      </c>
      <c r="H154" s="183">
        <f ca="1">IF(ISERROR($V154),"",OFFSET('Smelter Look-up'!$G$4,$V154-4,0))</f>
        <v>0</v>
      </c>
      <c r="I154" s="184" t="str">
        <f ca="1">IF(ISERROR($V154),"",OFFSET('Smelter Look-up'!$H$4,$V154-4,0))</f>
        <v>Mentok</v>
      </c>
      <c r="J154" s="184" t="str">
        <f ca="1">IF(ISERROR($V154),"",OFFSET('Smelter Look-up'!$I$4,$V154-4,0))</f>
        <v>Kepulauan Bangka Belitung</v>
      </c>
      <c r="K154" s="224"/>
      <c r="L154" s="224"/>
      <c r="M154" s="224"/>
      <c r="N154" s="224"/>
      <c r="O154" s="224"/>
      <c r="P154" s="185"/>
      <c r="Q154" s="225"/>
      <c r="R154" s="182" t="str">
        <f ca="1">IF(ISERROR($V154),"",OFFSET('Smelter Look-up'!$C$4,$V154-4,0)&amp;"")</f>
        <v>PT Timah Tbk Mentok</v>
      </c>
      <c r="S154" s="181" t="str">
        <f t="shared" ca="1" si="20"/>
        <v>ID</v>
      </c>
      <c r="T154" s="181" t="str">
        <f ca="1">IF(B154="","",IF(ISERROR(MATCH($J154,SorP!$B$1:$B$6226,0)),"",INDIRECT("'SorP'!$A$"&amp;MATCH($S154&amp;$J154,SorP!C:C,0))))</f>
        <v>ID-BB</v>
      </c>
      <c r="U154" s="201"/>
      <c r="V154" s="226">
        <f>IF(C154="",NA(),IF(OR(C154="Smelter not listed",C154="Smelter not yet identified"),MATCH($B154&amp;$D154,'Smelter Look-up'!$J:$J,0),MATCH($B154&amp;$C154,'Smelter Look-up'!$J:$J,0)))</f>
        <v>510</v>
      </c>
      <c r="X154" s="227">
        <f t="shared" si="21"/>
        <v>0</v>
      </c>
      <c r="AB154" s="228" t="str">
        <f t="shared" si="22"/>
        <v>TinPT Timah Tbk Mentok</v>
      </c>
    </row>
    <row r="155" spans="1:28" s="227" customFormat="1" ht="43.9" customHeight="1">
      <c r="A155" s="181" t="s">
        <v>762</v>
      </c>
      <c r="B155" s="182" t="s">
        <v>1099</v>
      </c>
      <c r="C155" s="186" t="s">
        <v>761</v>
      </c>
      <c r="D155" s="230" t="s">
        <v>761</v>
      </c>
      <c r="E155" s="182" t="s">
        <v>2383</v>
      </c>
      <c r="F155" s="182" t="s">
        <v>762</v>
      </c>
      <c r="G155" s="182" t="str">
        <f ca="1">IF(C155=$X$4,IF(ISERROR($V155),"Enter smelter details","RMI"),IF(ISERROR($V155),"",OFFSET('Smelter Look-up'!$F$4,$V155-4,0)))</f>
        <v>RMI</v>
      </c>
      <c r="H155" s="183">
        <f ca="1">IF(ISERROR($V155),"",OFFSET('Smelter Look-up'!$G$4,$V155-4,0))</f>
        <v>0</v>
      </c>
      <c r="I155" s="184" t="str">
        <f ca="1">IF(ISERROR($V155),"",OFFSET('Smelter Look-up'!$H$4,$V155-4,0))</f>
        <v>Longtan Shiang Taoyuan</v>
      </c>
      <c r="J155" s="184" t="str">
        <f ca="1">IF(ISERROR($V155),"",OFFSET('Smelter Look-up'!$I$4,$V155-4,0))</f>
        <v>Taoyuan</v>
      </c>
      <c r="K155" s="224"/>
      <c r="L155" s="224"/>
      <c r="M155" s="224"/>
      <c r="N155" s="224"/>
      <c r="O155" s="224"/>
      <c r="P155" s="185"/>
      <c r="Q155" s="225"/>
      <c r="R155" s="182" t="str">
        <f ca="1">IF(ISERROR($V155),"",OFFSET('Smelter Look-up'!$C$4,$V155-4,0)&amp;"")</f>
        <v>Rui Da Hung</v>
      </c>
      <c r="S155" s="181" t="str">
        <f t="shared" ca="1" si="20"/>
        <v>TW</v>
      </c>
      <c r="T155" s="181" t="str">
        <f ca="1">IF(B155="","",IF(ISERROR(MATCH($J155,SorP!$B$1:$B$6226,0)),"",INDIRECT("'SorP'!$A$"&amp;MATCH($S155&amp;$J155,SorP!C:C,0))))</f>
        <v>TW-TAO</v>
      </c>
      <c r="U155" s="201"/>
      <c r="V155" s="226">
        <f>IF(C155="",NA(),IF(OR(C155="Smelter not listed",C155="Smelter not yet identified"),MATCH($B155&amp;$D155,'Smelter Look-up'!$J:$J,0),MATCH($B155&amp;$C155,'Smelter Look-up'!$J:$J,0)))</f>
        <v>515</v>
      </c>
      <c r="X155" s="227">
        <f t="shared" si="21"/>
        <v>0</v>
      </c>
      <c r="AB155" s="228" t="str">
        <f t="shared" si="22"/>
        <v>TinRui Da Hung</v>
      </c>
    </row>
    <row r="156" spans="1:28" s="227" customFormat="1" ht="43.9" customHeight="1">
      <c r="A156" s="181" t="s">
        <v>15836</v>
      </c>
      <c r="B156" s="182" t="s">
        <v>1099</v>
      </c>
      <c r="C156" s="186" t="s">
        <v>15835</v>
      </c>
      <c r="D156" s="230" t="s">
        <v>15835</v>
      </c>
      <c r="E156" s="182" t="s">
        <v>1065</v>
      </c>
      <c r="F156" s="182" t="s">
        <v>15836</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BR</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TinSoft Metais Ltda.</v>
      </c>
    </row>
    <row r="157" spans="1:28" s="227" customFormat="1" ht="43.9" customHeight="1">
      <c r="A157" s="181" t="s">
        <v>763</v>
      </c>
      <c r="B157" s="182" t="s">
        <v>1099</v>
      </c>
      <c r="C157" s="186" t="s">
        <v>1000</v>
      </c>
      <c r="D157" s="230" t="s">
        <v>1000</v>
      </c>
      <c r="E157" s="182" t="s">
        <v>859</v>
      </c>
      <c r="F157" s="182" t="s">
        <v>763</v>
      </c>
      <c r="G157" s="182" t="str">
        <f ca="1">IF(C157=$X$4,IF(ISERROR($V157),"Enter smelter details","RMI"),IF(ISERROR($V157),"",OFFSET('Smelter Look-up'!$F$4,$V157-4,0)))</f>
        <v>RMI</v>
      </c>
      <c r="H157" s="183">
        <f ca="1">IF(ISERROR($V157),"",OFFSET('Smelter Look-up'!$G$4,$V157-4,0))</f>
        <v>0</v>
      </c>
      <c r="I157" s="184" t="str">
        <f ca="1">IF(ISERROR($V157),"",OFFSET('Smelter Look-up'!$H$4,$V157-4,0))</f>
        <v>Amphur Muang</v>
      </c>
      <c r="J157" s="184" t="str">
        <f ca="1">IF(ISERROR($V157),"",OFFSET('Smelter Look-up'!$I$4,$V157-4,0))</f>
        <v>Phuket</v>
      </c>
      <c r="K157" s="224"/>
      <c r="L157" s="224"/>
      <c r="M157" s="224"/>
      <c r="N157" s="224"/>
      <c r="O157" s="224"/>
      <c r="P157" s="185"/>
      <c r="Q157" s="225"/>
      <c r="R157" s="182" t="str">
        <f ca="1">IF(ISERROR($V157),"",OFFSET('Smelter Look-up'!$C$4,$V157-4,0)&amp;"")</f>
        <v>Thaisarco</v>
      </c>
      <c r="S157" s="181" t="str">
        <f t="shared" ca="1" si="20"/>
        <v>TH</v>
      </c>
      <c r="T157" s="181" t="str">
        <f ca="1">IF(B157="","",IF(ISERROR(MATCH($J157,SorP!$B$1:$B$6226,0)),"",INDIRECT("'SorP'!$A$"&amp;MATCH($S157&amp;$J157,SorP!C:C,0))))</f>
        <v>TH-83</v>
      </c>
      <c r="U157" s="201"/>
      <c r="V157" s="226">
        <f>IF(C157="",NA(),IF(OR(C157="Smelter not listed",C157="Smelter not yet identified"),MATCH($B157&amp;$D157,'Smelter Look-up'!$J:$J,0),MATCH($B157&amp;$C157,'Smelter Look-up'!$J:$J,0)))</f>
        <v>521</v>
      </c>
      <c r="X157" s="227">
        <f t="shared" si="21"/>
        <v>0</v>
      </c>
      <c r="AB157" s="228" t="str">
        <f t="shared" si="22"/>
        <v>TinThaisarco</v>
      </c>
    </row>
    <row r="158" spans="1:28" s="227" customFormat="1" ht="43.9" customHeight="1">
      <c r="A158" s="181" t="s">
        <v>764</v>
      </c>
      <c r="B158" s="182" t="s">
        <v>1099</v>
      </c>
      <c r="C158" s="186" t="s">
        <v>2484</v>
      </c>
      <c r="D158" s="230" t="s">
        <v>2484</v>
      </c>
      <c r="E158" s="182" t="s">
        <v>1065</v>
      </c>
      <c r="F158" s="182" t="s">
        <v>764</v>
      </c>
      <c r="G158" s="182" t="str">
        <f ca="1">IF(C158=$X$4,IF(ISERROR($V158),"Enter smelter details","RMI"),IF(ISERROR($V158),"",OFFSET('Smelter Look-up'!$F$4,$V158-4,0)))</f>
        <v>RMI</v>
      </c>
      <c r="H158" s="183">
        <f ca="1">IF(ISERROR($V158),"",OFFSET('Smelter Look-up'!$G$4,$V158-4,0))</f>
        <v>0</v>
      </c>
      <c r="I158" s="184" t="str">
        <f ca="1">IF(ISERROR($V158),"",OFFSET('Smelter Look-up'!$H$4,$V158-4,0))</f>
        <v>Ariquemes</v>
      </c>
      <c r="J158" s="184" t="str">
        <f ca="1">IF(ISERROR($V158),"",OFFSET('Smelter Look-up'!$I$4,$V158-4,0))</f>
        <v>Rondônia</v>
      </c>
      <c r="K158" s="224"/>
      <c r="L158" s="224"/>
      <c r="M158" s="224"/>
      <c r="N158" s="224"/>
      <c r="O158" s="224"/>
      <c r="P158" s="185"/>
      <c r="Q158" s="225"/>
      <c r="R158" s="182" t="str">
        <f ca="1">IF(ISERROR($V158),"",OFFSET('Smelter Look-up'!$C$4,$V158-4,0)&amp;"")</f>
        <v>White Solder Metalurgia e Mineracao Ltda.</v>
      </c>
      <c r="S158" s="181" t="str">
        <f t="shared" ca="1" si="20"/>
        <v>BR</v>
      </c>
      <c r="T158" s="181" t="str">
        <f ca="1">IF(B158="","",IF(ISERROR(MATCH($J158,SorP!$B$1:$B$6226,0)),"",INDIRECT("'SorP'!$A$"&amp;MATCH($S158&amp;$J158,SorP!C:C,0))))</f>
        <v>BR-RO</v>
      </c>
      <c r="U158" s="201"/>
      <c r="V158" s="226">
        <f>IF(C158="",NA(),IF(OR(C158="Smelter not listed",C158="Smelter not yet identified"),MATCH($B158&amp;$D158,'Smelter Look-up'!$J:$J,0),MATCH($B158&amp;$C158,'Smelter Look-up'!$J:$J,0)))</f>
        <v>530</v>
      </c>
      <c r="X158" s="227">
        <f t="shared" si="21"/>
        <v>0</v>
      </c>
      <c r="AB158" s="228" t="str">
        <f t="shared" si="22"/>
        <v>TinWhite Solder Metalurgia e Mineracao Ltda.</v>
      </c>
    </row>
    <row r="159" spans="1:28" s="227" customFormat="1" ht="43.9" customHeight="1">
      <c r="A159" s="181" t="s">
        <v>765</v>
      </c>
      <c r="B159" s="182" t="s">
        <v>1099</v>
      </c>
      <c r="C159" s="186" t="s">
        <v>2120</v>
      </c>
      <c r="D159" s="230" t="s">
        <v>2120</v>
      </c>
      <c r="E159" s="182" t="s">
        <v>1069</v>
      </c>
      <c r="F159" s="182" t="s">
        <v>765</v>
      </c>
      <c r="G159" s="182" t="str">
        <f ca="1">IF(C159=$X$4,IF(ISERROR($V159),"Enter smelter details","RMI"),IF(ISERROR($V159),"",OFFSET('Smelter Look-up'!$F$4,$V159-4,0)))</f>
        <v>RMI</v>
      </c>
      <c r="H159" s="183">
        <f ca="1">IF(ISERROR($V159),"",OFFSET('Smelter Look-up'!$G$4,$V159-4,0))</f>
        <v>0</v>
      </c>
      <c r="I159" s="184" t="str">
        <f ca="1">IF(ISERROR($V159),"",OFFSET('Smelter Look-up'!$H$4,$V159-4,0))</f>
        <v>Gejiu</v>
      </c>
      <c r="J159" s="184" t="str">
        <f ca="1">IF(ISERROR($V159),"",OFFSET('Smelter Look-up'!$I$4,$V159-4,0))</f>
        <v>Yunnan Sheng</v>
      </c>
      <c r="K159" s="224"/>
      <c r="L159" s="224"/>
      <c r="M159" s="224"/>
      <c r="N159" s="224"/>
      <c r="O159" s="224"/>
      <c r="P159" s="185"/>
      <c r="Q159" s="225"/>
      <c r="R159" s="182" t="str">
        <f ca="1">IF(ISERROR($V159),"",OFFSET('Smelter Look-up'!$C$4,$V159-4,0)&amp;"")</f>
        <v>Yunnan Chengfeng Non-ferrous Metals Co., Ltd.</v>
      </c>
      <c r="S159" s="181" t="str">
        <f t="shared" ca="1" si="20"/>
        <v>CN</v>
      </c>
      <c r="T159" s="181" t="str">
        <f ca="1">IF(B159="","",IF(ISERROR(MATCH($J159,SorP!$B$1:$B$6226,0)),"",INDIRECT("'SorP'!$A$"&amp;MATCH($S159&amp;$J159,SorP!C:C,0))))</f>
        <v>CN-YN</v>
      </c>
      <c r="U159" s="201"/>
      <c r="V159" s="226">
        <f>IF(C159="",NA(),IF(OR(C159="Smelter not listed",C159="Smelter not yet identified"),MATCH($B159&amp;$D159,'Smelter Look-up'!$J:$J,0),MATCH($B159&amp;$C159,'Smelter Look-up'!$J:$J,0)))</f>
        <v>539</v>
      </c>
      <c r="X159" s="227">
        <f t="shared" si="21"/>
        <v>0</v>
      </c>
      <c r="AB159" s="228" t="str">
        <f t="shared" si="22"/>
        <v>TinYunnan Chengfeng Non-ferrous Metals Co., Ltd.</v>
      </c>
    </row>
    <row r="160" spans="1:28" s="227" customFormat="1" ht="43.9" customHeight="1">
      <c r="A160" s="181" t="s">
        <v>766</v>
      </c>
      <c r="B160" s="182" t="s">
        <v>1099</v>
      </c>
      <c r="C160" s="186" t="s">
        <v>15303</v>
      </c>
      <c r="D160" s="230" t="s">
        <v>15303</v>
      </c>
      <c r="E160" s="182" t="s">
        <v>1069</v>
      </c>
      <c r="F160" s="182" t="s">
        <v>766</v>
      </c>
      <c r="G160" s="182" t="str">
        <f ca="1">IF(C160=$X$4,IF(ISERROR($V160),"Enter smelter details","RMI"),IF(ISERROR($V160),"",OFFSET('Smelter Look-up'!$F$4,$V160-4,0)))</f>
        <v>RMI</v>
      </c>
      <c r="H160" s="183">
        <f ca="1">IF(ISERROR($V160),"",OFFSET('Smelter Look-up'!$G$4,$V160-4,0))</f>
        <v>0</v>
      </c>
      <c r="I160" s="184" t="str">
        <f ca="1">IF(ISERROR($V160),"",OFFSET('Smelter Look-up'!$H$4,$V160-4,0))</f>
        <v>Gejiu</v>
      </c>
      <c r="J160" s="184" t="str">
        <f ca="1">IF(ISERROR($V160),"",OFFSET('Smelter Look-up'!$I$4,$V160-4,0))</f>
        <v>Yunnan Sheng</v>
      </c>
      <c r="K160" s="224"/>
      <c r="L160" s="224"/>
      <c r="M160" s="224"/>
      <c r="N160" s="224"/>
      <c r="O160" s="224"/>
      <c r="P160" s="185"/>
      <c r="Q160" s="225"/>
      <c r="R160" s="182" t="str">
        <f ca="1">IF(ISERROR($V160),"",OFFSET('Smelter Look-up'!$C$4,$V160-4,0)&amp;"")</f>
        <v>Tin Smelting Branch of Yunnan Tin Co., Ltd.</v>
      </c>
      <c r="S160" s="181" t="str">
        <f t="shared" ca="1" si="20"/>
        <v>CN</v>
      </c>
      <c r="T160" s="181" t="str">
        <f ca="1">IF(B160="","",IF(ISERROR(MATCH($J160,SorP!$B$1:$B$6226,0)),"",INDIRECT("'SorP'!$A$"&amp;MATCH($S160&amp;$J160,SorP!C:C,0))))</f>
        <v>CN-YN</v>
      </c>
      <c r="U160" s="201"/>
      <c r="V160" s="226">
        <f>IF(C160="",NA(),IF(OR(C160="Smelter not listed",C160="Smelter not yet identified"),MATCH($B160&amp;$D160,'Smelter Look-up'!$J:$J,0),MATCH($B160&amp;$C160,'Smelter Look-up'!$J:$J,0)))</f>
        <v>524</v>
      </c>
      <c r="X160" s="227">
        <f t="shared" si="21"/>
        <v>0</v>
      </c>
      <c r="AB160" s="228" t="str">
        <f t="shared" si="22"/>
        <v>TinTin Smelting Branch of Yunnan Tin Co., Ltd.</v>
      </c>
    </row>
    <row r="161" spans="1:28" s="227" customFormat="1" ht="43.9" customHeight="1">
      <c r="A161" s="181" t="s">
        <v>131</v>
      </c>
      <c r="B161" s="182" t="s">
        <v>1099</v>
      </c>
      <c r="C161" s="186" t="s">
        <v>2121</v>
      </c>
      <c r="D161" s="230" t="s">
        <v>2121</v>
      </c>
      <c r="E161" s="182" t="s">
        <v>1065</v>
      </c>
      <c r="F161" s="182" t="s">
        <v>131</v>
      </c>
      <c r="G161" s="182" t="str">
        <f ca="1">IF(C161=$X$4,IF(ISERROR($V161),"Enter smelter details","RMI"),IF(ISERROR($V161),"",OFFSET('Smelter Look-up'!$F$4,$V161-4,0)))</f>
        <v>RMI</v>
      </c>
      <c r="H161" s="183">
        <f ca="1">IF(ISERROR($V161),"",OFFSET('Smelter Look-up'!$G$4,$V161-4,0))</f>
        <v>0</v>
      </c>
      <c r="I161" s="184" t="str">
        <f ca="1">IF(ISERROR($V161),"",OFFSET('Smelter Look-up'!$H$4,$V161-4,0))</f>
        <v>São João del Rei</v>
      </c>
      <c r="J161" s="184" t="str">
        <f ca="1">IF(ISERROR($V161),"",OFFSET('Smelter Look-up'!$I$4,$V161-4,0))</f>
        <v>Minas Gerais</v>
      </c>
      <c r="K161" s="224"/>
      <c r="L161" s="224"/>
      <c r="M161" s="224"/>
      <c r="N161" s="224"/>
      <c r="O161" s="224"/>
      <c r="P161" s="185"/>
      <c r="Q161" s="225"/>
      <c r="R161" s="182" t="str">
        <f ca="1">IF(ISERROR($V161),"",OFFSET('Smelter Look-up'!$C$4,$V161-4,0)&amp;"")</f>
        <v>Magnu's Minerais Metais e Ligas Ltda.</v>
      </c>
      <c r="S161" s="181" t="str">
        <f t="shared" ca="1" si="20"/>
        <v>BR</v>
      </c>
      <c r="T161" s="181" t="str">
        <f ca="1">IF(B161="","",IF(ISERROR(MATCH($J161,SorP!$B$1:$B$6226,0)),"",INDIRECT("'SorP'!$A$"&amp;MATCH($S161&amp;$J161,SorP!C:C,0))))</f>
        <v>BR-MG</v>
      </c>
      <c r="U161" s="201"/>
      <c r="V161" s="226">
        <f>IF(C161="",NA(),IF(OR(C161="Smelter not listed",C161="Smelter not yet identified"),MATCH($B161&amp;$D161,'Smelter Look-up'!$J:$J,0),MATCH($B161&amp;$C161,'Smelter Look-up'!$J:$J,0)))</f>
        <v>467</v>
      </c>
      <c r="X161" s="227">
        <f t="shared" si="21"/>
        <v>0</v>
      </c>
      <c r="AB161" s="228" t="str">
        <f t="shared" si="22"/>
        <v>TinMagnu's Minerais Metais e Ligas Ltda.</v>
      </c>
    </row>
    <row r="162" spans="1:28" s="227" customFormat="1" ht="43.9" customHeight="1">
      <c r="A162" s="181" t="s">
        <v>1368</v>
      </c>
      <c r="B162" s="182" t="s">
        <v>1099</v>
      </c>
      <c r="C162" s="186" t="s">
        <v>1367</v>
      </c>
      <c r="D162" s="230" t="s">
        <v>1367</v>
      </c>
      <c r="E162" s="182" t="s">
        <v>1074</v>
      </c>
      <c r="F162" s="182" t="s">
        <v>1368</v>
      </c>
      <c r="G162" s="182" t="str">
        <f ca="1">IF(C162=$X$4,IF(ISERROR($V162),"Enter smelter details","RMI"),IF(ISERROR($V162),"",OFFSET('Smelter Look-up'!$F$4,$V162-4,0)))</f>
        <v>RMI</v>
      </c>
      <c r="H162" s="183">
        <f ca="1">IF(ISERROR($V162),"",OFFSET('Smelter Look-up'!$G$4,$V162-4,0))</f>
        <v>0</v>
      </c>
      <c r="I162" s="184" t="str">
        <f ca="1">IF(ISERROR($V162),"",OFFSET('Smelter Look-up'!$H$4,$V162-4,0))</f>
        <v>Sungailiat</v>
      </c>
      <c r="J162" s="184" t="str">
        <f ca="1">IF(ISERROR($V162),"",OFFSET('Smelter Look-up'!$I$4,$V162-4,0))</f>
        <v>Kepulauan Bangka Belitung</v>
      </c>
      <c r="K162" s="224"/>
      <c r="L162" s="224"/>
      <c r="M162" s="224"/>
      <c r="N162" s="224"/>
      <c r="O162" s="224"/>
      <c r="P162" s="185"/>
      <c r="Q162" s="225"/>
      <c r="R162" s="182" t="str">
        <f ca="1">IF(ISERROR($V162),"",OFFSET('Smelter Look-up'!$C$4,$V162-4,0)&amp;"")</f>
        <v>PT ATD Makmur Mandiri Jaya</v>
      </c>
      <c r="S162" s="181" t="str">
        <f t="shared" ca="1" si="20"/>
        <v>ID</v>
      </c>
      <c r="T162" s="181" t="str">
        <f ca="1">IF(B162="","",IF(ISERROR(MATCH($J162,SorP!$B$1:$B$6226,0)),"",INDIRECT("'SorP'!$A$"&amp;MATCH($S162&amp;$J162,SorP!C:C,0))))</f>
        <v>ID-BB</v>
      </c>
      <c r="U162" s="201"/>
      <c r="V162" s="226">
        <f>IF(C162="",NA(),IF(OR(C162="Smelter not listed",C162="Smelter not yet identified"),MATCH($B162&amp;$D162,'Smelter Look-up'!$J:$J,0),MATCH($B162&amp;$C162,'Smelter Look-up'!$J:$J,0)))</f>
        <v>499</v>
      </c>
      <c r="X162" s="227">
        <f t="shared" si="21"/>
        <v>0</v>
      </c>
      <c r="AB162" s="228" t="str">
        <f t="shared" si="22"/>
        <v>TinPT ATD Makmur Mandiri Jaya</v>
      </c>
    </row>
    <row r="163" spans="1:28" s="227" customFormat="1" ht="43.9" customHeight="1">
      <c r="A163" s="181" t="s">
        <v>1366</v>
      </c>
      <c r="B163" s="182" t="s">
        <v>1099</v>
      </c>
      <c r="C163" s="186" t="s">
        <v>1365</v>
      </c>
      <c r="D163" s="230" t="s">
        <v>1365</v>
      </c>
      <c r="E163" s="182" t="s">
        <v>852</v>
      </c>
      <c r="F163" s="182" t="s">
        <v>1366</v>
      </c>
      <c r="G163" s="182" t="str">
        <f ca="1">IF(C163=$X$4,IF(ISERROR($V163),"Enter smelter details","RMI"),IF(ISERROR($V163),"",OFFSET('Smelter Look-up'!$F$4,$V163-4,0)))</f>
        <v>RMI</v>
      </c>
      <c r="H163" s="183">
        <f ca="1">IF(ISERROR($V163),"",OFFSET('Smelter Look-up'!$G$4,$V163-4,0))</f>
        <v>0</v>
      </c>
      <c r="I163" s="184" t="str">
        <f ca="1">IF(ISERROR($V163),"",OFFSET('Smelter Look-up'!$H$4,$V163-4,0))</f>
        <v>Rosario</v>
      </c>
      <c r="J163" s="184" t="str">
        <f ca="1">IF(ISERROR($V163),"",OFFSET('Smelter Look-up'!$I$4,$V163-4,0))</f>
        <v>Cavite</v>
      </c>
      <c r="K163" s="224"/>
      <c r="L163" s="224"/>
      <c r="M163" s="224"/>
      <c r="N163" s="224"/>
      <c r="O163" s="224"/>
      <c r="P163" s="185"/>
      <c r="Q163" s="225"/>
      <c r="R163" s="182" t="str">
        <f ca="1">IF(ISERROR($V163),"",OFFSET('Smelter Look-up'!$C$4,$V163-4,0)&amp;"")</f>
        <v>O.M. Manufacturing Philippines, Inc.</v>
      </c>
      <c r="S163" s="181" t="str">
        <f t="shared" ca="1" si="20"/>
        <v>PH</v>
      </c>
      <c r="T163" s="181" t="str">
        <f ca="1">IF(B163="","",IF(ISERROR(MATCH($J163,SorP!$B$1:$B$6226,0)),"",INDIRECT("'SorP'!$A$"&amp;MATCH($S163&amp;$J163,SorP!C:C,0))))</f>
        <v>PH-CAV</v>
      </c>
      <c r="U163" s="201"/>
      <c r="V163" s="226">
        <f>IF(C163="",NA(),IF(OR(C163="Smelter not listed",C163="Smelter not yet identified"),MATCH($B163&amp;$D163,'Smelter Look-up'!$J:$J,0),MATCH($B163&amp;$C163,'Smelter Look-up'!$J:$J,0)))</f>
        <v>491</v>
      </c>
      <c r="X163" s="227">
        <f t="shared" si="21"/>
        <v>0</v>
      </c>
      <c r="AB163" s="228" t="str">
        <f t="shared" si="22"/>
        <v>TinO.M. Manufacturing Philippines, Inc.</v>
      </c>
    </row>
    <row r="164" spans="1:28" s="227" customFormat="1" ht="43.9" customHeight="1">
      <c r="A164" s="181" t="s">
        <v>15838</v>
      </c>
      <c r="B164" s="182" t="s">
        <v>1099</v>
      </c>
      <c r="C164" s="186" t="s">
        <v>15837</v>
      </c>
      <c r="D164" s="230" t="s">
        <v>15837</v>
      </c>
      <c r="E164" s="182" t="s">
        <v>1074</v>
      </c>
      <c r="F164" s="182" t="s">
        <v>15838</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ID</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1"/>
        <v>0</v>
      </c>
      <c r="AB164" s="228" t="str">
        <f t="shared" si="22"/>
        <v>TinCV Ayi Jaya</v>
      </c>
    </row>
    <row r="165" spans="1:28" s="227" customFormat="1" ht="43.9" customHeight="1">
      <c r="A165" s="181" t="s">
        <v>15625</v>
      </c>
      <c r="B165" s="182" t="s">
        <v>1099</v>
      </c>
      <c r="C165" s="186" t="s">
        <v>15624</v>
      </c>
      <c r="D165" s="230" t="s">
        <v>15624</v>
      </c>
      <c r="E165" s="182" t="s">
        <v>1074</v>
      </c>
      <c r="F165" s="182" t="s">
        <v>15625</v>
      </c>
      <c r="G165" s="182" t="str">
        <f ca="1">IF(C165=$X$4,IF(ISERROR($V165),"Enter smelter details","RMI"),IF(ISERROR($V165),"",OFFSET('Smelter Look-up'!$F$4,$V165-4,0)))</f>
        <v>RMI</v>
      </c>
      <c r="H165" s="183">
        <f ca="1">IF(ISERROR($V165),"",OFFSET('Smelter Look-up'!$G$4,$V165-4,0))</f>
        <v>0</v>
      </c>
      <c r="I165" s="184" t="str">
        <f ca="1">IF(ISERROR($V165),"",OFFSET('Smelter Look-up'!$H$4,$V165-4,0))</f>
        <v>Pangkal Pinang</v>
      </c>
      <c r="J165" s="184" t="str">
        <f ca="1">IF(ISERROR($V165),"",OFFSET('Smelter Look-up'!$I$4,$V165-4,0))</f>
        <v>Kepulauan Bangka Belitung</v>
      </c>
      <c r="K165" s="224"/>
      <c r="L165" s="224"/>
      <c r="M165" s="224"/>
      <c r="N165" s="224"/>
      <c r="O165" s="224"/>
      <c r="P165" s="185"/>
      <c r="Q165" s="225"/>
      <c r="R165" s="182" t="str">
        <f ca="1">IF(ISERROR($V165),"",OFFSET('Smelter Look-up'!$C$4,$V165-4,0)&amp;"")</f>
        <v>PT Rajehan Ariq</v>
      </c>
      <c r="S165" s="181" t="str">
        <f t="shared" ca="1" si="20"/>
        <v>ID</v>
      </c>
      <c r="T165" s="181" t="str">
        <f ca="1">IF(B165="","",IF(ISERROR(MATCH($J165,SorP!$B$1:$B$6226,0)),"",INDIRECT("'SorP'!$A$"&amp;MATCH($S165&amp;$J165,SorP!C:C,0))))</f>
        <v>ID-BB</v>
      </c>
      <c r="U165" s="201"/>
      <c r="V165" s="226">
        <f>IF(C165="",NA(),IF(OR(C165="Smelter not listed",C165="Smelter not yet identified"),MATCH($B165&amp;$D165,'Smelter Look-up'!$J:$J,0),MATCH($B165&amp;$C165,'Smelter Look-up'!$J:$J,0)))</f>
        <v>507</v>
      </c>
      <c r="X165" s="227">
        <f t="shared" si="21"/>
        <v>0</v>
      </c>
      <c r="AB165" s="228" t="str">
        <f t="shared" si="22"/>
        <v>TinPT Rajehan Ariq</v>
      </c>
    </row>
    <row r="166" spans="1:28" s="227" customFormat="1" ht="43.9" customHeight="1">
      <c r="A166" s="181" t="s">
        <v>15307</v>
      </c>
      <c r="B166" s="182" t="s">
        <v>1099</v>
      </c>
      <c r="C166" s="186" t="s">
        <v>15306</v>
      </c>
      <c r="D166" s="230" t="s">
        <v>15306</v>
      </c>
      <c r="E166" s="182" t="s">
        <v>1074</v>
      </c>
      <c r="F166" s="182" t="s">
        <v>15307</v>
      </c>
      <c r="G166" s="182" t="str">
        <f ca="1">IF(C166=$X$4,IF(ISERROR($V166),"Enter smelter details","RMI"),IF(ISERROR($V166),"",OFFSET('Smelter Look-up'!$F$4,$V166-4,0)))</f>
        <v>RMI</v>
      </c>
      <c r="H166" s="183">
        <f ca="1">IF(ISERROR($V166),"",OFFSET('Smelter Look-up'!$G$4,$V166-4,0))</f>
        <v>0</v>
      </c>
      <c r="I166" s="184" t="str">
        <f ca="1">IF(ISERROR($V166),"",OFFSET('Smelter Look-up'!$H$4,$V166-4,0))</f>
        <v>Batam</v>
      </c>
      <c r="J166" s="184" t="str">
        <f ca="1">IF(ISERROR($V166),"",OFFSET('Smelter Look-up'!$I$4,$V166-4,0))</f>
        <v>Kepulauan Riau</v>
      </c>
      <c r="K166" s="224"/>
      <c r="L166" s="224"/>
      <c r="M166" s="224"/>
      <c r="N166" s="224"/>
      <c r="O166" s="224"/>
      <c r="P166" s="185"/>
      <c r="Q166" s="225"/>
      <c r="R166" s="182" t="str">
        <f ca="1">IF(ISERROR($V166),"",OFFSET('Smelter Look-up'!$C$4,$V166-4,0)&amp;"")</f>
        <v>PT Cipta Persada Mulia</v>
      </c>
      <c r="S166" s="181" t="str">
        <f t="shared" ref="S166:S196" ca="1" si="23">IF(B166="","",IF(ISERROR(MATCH($E166,CL,0)),"Unknown",INDIRECT("'C'!$A$"&amp;MATCH($E166,CL,0)+1)))</f>
        <v>ID</v>
      </c>
      <c r="T166" s="181" t="str">
        <f ca="1">IF(B166="","",IF(ISERROR(MATCH($J166,SorP!$B$1:$B$6226,0)),"",INDIRECT("'SorP'!$A$"&amp;MATCH($S166&amp;$J166,SorP!C:C,0))))</f>
        <v>ID-KR</v>
      </c>
      <c r="U166" s="201"/>
      <c r="V166" s="226">
        <f>IF(C166="",NA(),IF(OR(C166="Smelter not listed",C166="Smelter not yet identified"),MATCH($B166&amp;$D166,'Smelter Look-up'!$J:$J,0),MATCH($B166&amp;$C166,'Smelter Look-up'!$J:$J,0)))</f>
        <v>501</v>
      </c>
      <c r="X166" s="227">
        <f t="shared" ref="X166:X196" si="24">IF(AND(C166="Smelter not listed",OR(LEN(D166)=0,LEN(E166)=0)),1,0)</f>
        <v>0</v>
      </c>
      <c r="AB166" s="228" t="str">
        <f t="shared" ref="AB166:AB196" si="25">B166&amp;C166</f>
        <v>TinPT Cipta Persada Mulia</v>
      </c>
    </row>
    <row r="167" spans="1:28" s="227" customFormat="1" ht="43.9" customHeight="1">
      <c r="A167" s="181" t="s">
        <v>1771</v>
      </c>
      <c r="B167" s="182" t="s">
        <v>1099</v>
      </c>
      <c r="C167" s="186" t="s">
        <v>12381</v>
      </c>
      <c r="D167" s="230" t="s">
        <v>12381</v>
      </c>
      <c r="E167" s="182" t="s">
        <v>1065</v>
      </c>
      <c r="F167" s="182" t="s">
        <v>1771</v>
      </c>
      <c r="G167" s="182" t="str">
        <f ca="1">IF(C167=$X$4,IF(ISERROR($V167),"Enter smelter details","RMI"),IF(ISERROR($V167),"",OFFSET('Smelter Look-up'!$F$4,$V167-4,0)))</f>
        <v>RMI</v>
      </c>
      <c r="H167" s="183">
        <f ca="1">IF(ISERROR($V167),"",OFFSET('Smelter Look-up'!$G$4,$V167-4,0))</f>
        <v>0</v>
      </c>
      <c r="I167" s="184" t="str">
        <f ca="1">IF(ISERROR($V167),"",OFFSET('Smelter Look-up'!$H$4,$V167-4,0))</f>
        <v>São João del Rei</v>
      </c>
      <c r="J167" s="184" t="str">
        <f ca="1">IF(ISERROR($V167),"",OFFSET('Smelter Look-up'!$I$4,$V167-4,0))</f>
        <v>Minas gerais</v>
      </c>
      <c r="K167" s="224"/>
      <c r="L167" s="224"/>
      <c r="M167" s="224"/>
      <c r="N167" s="224"/>
      <c r="O167" s="224"/>
      <c r="P167" s="185"/>
      <c r="Q167" s="225"/>
      <c r="R167" s="182" t="str">
        <f ca="1">IF(ISERROR($V167),"",OFFSET('Smelter Look-up'!$C$4,$V167-4,0)&amp;"")</f>
        <v>Resind Industria e Comercio Ltda.</v>
      </c>
      <c r="S167" s="181" t="str">
        <f t="shared" ca="1" si="23"/>
        <v>BR</v>
      </c>
      <c r="T167" s="181" t="str">
        <f ca="1">IF(B167="","",IF(ISERROR(MATCH($J167,SorP!$B$1:$B$6226,0)),"",INDIRECT("'SorP'!$A$"&amp;MATCH($S167&amp;$J167,SorP!C:C,0))))</f>
        <v>BR-MG</v>
      </c>
      <c r="U167" s="201"/>
      <c r="V167" s="226">
        <f>IF(C167="",NA(),IF(OR(C167="Smelter not listed",C167="Smelter not yet identified"),MATCH($B167&amp;$D167,'Smelter Look-up'!$J:$J,0),MATCH($B167&amp;$C167,'Smelter Look-up'!$J:$J,0)))</f>
        <v>512</v>
      </c>
      <c r="X167" s="227">
        <f t="shared" si="24"/>
        <v>0</v>
      </c>
      <c r="AB167" s="228" t="str">
        <f t="shared" si="25"/>
        <v>TinResind Industria e Comercio Ltda.</v>
      </c>
    </row>
    <row r="168" spans="1:28" s="227" customFormat="1" ht="43.9" customHeight="1">
      <c r="A168" s="181" t="s">
        <v>2483</v>
      </c>
      <c r="B168" s="182" t="s">
        <v>1099</v>
      </c>
      <c r="C168" s="186" t="s">
        <v>2482</v>
      </c>
      <c r="D168" s="230" t="s">
        <v>2482</v>
      </c>
      <c r="E168" s="182" t="s">
        <v>1065</v>
      </c>
      <c r="F168" s="182" t="s">
        <v>2483</v>
      </c>
      <c r="G168" s="182" t="str">
        <f ca="1">IF(C168=$X$4,IF(ISERROR($V168),"Enter smelter details","RMI"),IF(ISERROR($V168),"",OFFSET('Smelter Look-up'!$F$4,$V168-4,0)))</f>
        <v>RMI</v>
      </c>
      <c r="H168" s="183">
        <f ca="1">IF(ISERROR($V168),"",OFFSET('Smelter Look-up'!$G$4,$V168-4,0))</f>
        <v>0</v>
      </c>
      <c r="I168" s="184" t="str">
        <f ca="1">IF(ISERROR($V168),"",OFFSET('Smelter Look-up'!$H$4,$V168-4,0))</f>
        <v>Piracicaba</v>
      </c>
      <c r="J168" s="184" t="str">
        <f ca="1">IF(ISERROR($V168),"",OFFSET('Smelter Look-up'!$I$4,$V168-4,0))</f>
        <v>São Paulo</v>
      </c>
      <c r="K168" s="224"/>
      <c r="L168" s="224"/>
      <c r="M168" s="224"/>
      <c r="N168" s="224"/>
      <c r="O168" s="224"/>
      <c r="P168" s="185"/>
      <c r="Q168" s="225"/>
      <c r="R168" s="182" t="str">
        <f ca="1">IF(ISERROR($V168),"",OFFSET('Smelter Look-up'!$C$4,$V168-4,0)&amp;"")</f>
        <v>Super Ligas</v>
      </c>
      <c r="S168" s="181" t="str">
        <f t="shared" ca="1" si="23"/>
        <v>BR</v>
      </c>
      <c r="T168" s="181" t="str">
        <f ca="1">IF(B168="","",IF(ISERROR(MATCH($J168,SorP!$B$1:$B$6226,0)),"",INDIRECT("'SorP'!$A$"&amp;MATCH($S168&amp;$J168,SorP!C:C,0))))</f>
        <v>BR-SP</v>
      </c>
      <c r="U168" s="201"/>
      <c r="V168" s="226">
        <f>IF(C168="",NA(),IF(OR(C168="Smelter not listed",C168="Smelter not yet identified"),MATCH($B168&amp;$D168,'Smelter Look-up'!$J:$J,0),MATCH($B168&amp;$C168,'Smelter Look-up'!$J:$J,0)))</f>
        <v>517</v>
      </c>
      <c r="X168" s="227">
        <f t="shared" si="24"/>
        <v>0</v>
      </c>
      <c r="AB168" s="228" t="str">
        <f t="shared" si="25"/>
        <v>TinSuper Ligas</v>
      </c>
    </row>
    <row r="169" spans="1:28" s="227" customFormat="1" ht="43.9" customHeight="1">
      <c r="A169" s="181" t="s">
        <v>1772</v>
      </c>
      <c r="B169" s="182" t="s">
        <v>1099</v>
      </c>
      <c r="C169" s="186" t="s">
        <v>15341</v>
      </c>
      <c r="D169" s="230" t="s">
        <v>15341</v>
      </c>
      <c r="E169" s="182" t="s">
        <v>1064</v>
      </c>
      <c r="F169" s="182" t="s">
        <v>1772</v>
      </c>
      <c r="G169" s="182" t="str">
        <f ca="1">IF(C169=$X$4,IF(ISERROR($V169),"Enter smelter details","RMI"),IF(ISERROR($V169),"",OFFSET('Smelter Look-up'!$F$4,$V169-4,0)))</f>
        <v>RMI</v>
      </c>
      <c r="H169" s="183">
        <f ca="1">IF(ISERROR($V169),"",OFFSET('Smelter Look-up'!$G$4,$V169-4,0))</f>
        <v>0</v>
      </c>
      <c r="I169" s="184" t="str">
        <f ca="1">IF(ISERROR($V169),"",OFFSET('Smelter Look-up'!$H$4,$V169-4,0))</f>
        <v>Beerse</v>
      </c>
      <c r="J169" s="184" t="str">
        <f ca="1">IF(ISERROR($V169),"",OFFSET('Smelter Look-up'!$I$4,$V169-4,0))</f>
        <v>Antwerpen</v>
      </c>
      <c r="K169" s="224"/>
      <c r="L169" s="224"/>
      <c r="M169" s="224"/>
      <c r="N169" s="224"/>
      <c r="O169" s="224"/>
      <c r="P169" s="185"/>
      <c r="Q169" s="225"/>
      <c r="R169" s="182" t="str">
        <f ca="1">IF(ISERROR($V169),"",OFFSET('Smelter Look-up'!$C$4,$V169-4,0)&amp;"")</f>
        <v>Aurubis Beerse</v>
      </c>
      <c r="S169" s="181" t="str">
        <f t="shared" ca="1" si="23"/>
        <v>BE</v>
      </c>
      <c r="T169" s="181" t="str">
        <f ca="1">IF(B169="","",IF(ISERROR(MATCH($J169,SorP!$B$1:$B$6226,0)),"",INDIRECT("'SorP'!$A$"&amp;MATCH($S169&amp;$J169,SorP!C:C,0))))</f>
        <v>BE-VAN</v>
      </c>
      <c r="U169" s="201"/>
      <c r="V169" s="226">
        <f>IF(C169="",NA(),IF(OR(C169="Smelter not listed",C169="Smelter not yet identified"),MATCH($B169&amp;$D169,'Smelter Look-up'!$J:$J,0),MATCH($B169&amp;$C169,'Smelter Look-up'!$J:$J,0)))</f>
        <v>404</v>
      </c>
      <c r="X169" s="227">
        <f t="shared" si="24"/>
        <v>0</v>
      </c>
      <c r="AB169" s="228" t="str">
        <f t="shared" si="25"/>
        <v>TinAurubis Beerse</v>
      </c>
    </row>
    <row r="170" spans="1:28" s="227" customFormat="1" ht="43.9" customHeight="1">
      <c r="A170" s="181" t="s">
        <v>1774</v>
      </c>
      <c r="B170" s="182" t="s">
        <v>1099</v>
      </c>
      <c r="C170" s="186" t="s">
        <v>15342</v>
      </c>
      <c r="D170" s="230" t="s">
        <v>15342</v>
      </c>
      <c r="E170" s="182" t="s">
        <v>1071</v>
      </c>
      <c r="F170" s="182" t="s">
        <v>1774</v>
      </c>
      <c r="G170" s="182" t="str">
        <f ca="1">IF(C170=$X$4,IF(ISERROR($V170),"Enter smelter details","RMI"),IF(ISERROR($V170),"",OFFSET('Smelter Look-up'!$F$4,$V170-4,0)))</f>
        <v>RMI</v>
      </c>
      <c r="H170" s="183">
        <f ca="1">IF(ISERROR($V170),"",OFFSET('Smelter Look-up'!$G$4,$V170-4,0))</f>
        <v>0</v>
      </c>
      <c r="I170" s="184" t="str">
        <f ca="1">IF(ISERROR($V170),"",OFFSET('Smelter Look-up'!$H$4,$V170-4,0))</f>
        <v>Berango</v>
      </c>
      <c r="J170" s="184" t="str">
        <f ca="1">IF(ISERROR($V170),"",OFFSET('Smelter Look-up'!$I$4,$V170-4,0))</f>
        <v>Bizkaia</v>
      </c>
      <c r="K170" s="224"/>
      <c r="L170" s="224"/>
      <c r="M170" s="224"/>
      <c r="N170" s="224"/>
      <c r="O170" s="224"/>
      <c r="P170" s="185"/>
      <c r="Q170" s="225"/>
      <c r="R170" s="182" t="str">
        <f ca="1">IF(ISERROR($V170),"",OFFSET('Smelter Look-up'!$C$4,$V170-4,0)&amp;"")</f>
        <v>Aurubis Berango</v>
      </c>
      <c r="S170" s="181" t="str">
        <f t="shared" ca="1" si="23"/>
        <v>ES</v>
      </c>
      <c r="T170" s="181" t="str">
        <f ca="1">IF(B170="","",IF(ISERROR(MATCH($J170,SorP!$B$1:$B$6226,0)),"",INDIRECT("'SorP'!$A$"&amp;MATCH($S170&amp;$J170,SorP!C:C,0))))</f>
        <v>ES-BI</v>
      </c>
      <c r="U170" s="201"/>
      <c r="V170" s="226">
        <f>IF(C170="",NA(),IF(OR(C170="Smelter not listed",C170="Smelter not yet identified"),MATCH($B170&amp;$D170,'Smelter Look-up'!$J:$J,0),MATCH($B170&amp;$C170,'Smelter Look-up'!$J:$J,0)))</f>
        <v>405</v>
      </c>
      <c r="X170" s="227">
        <f t="shared" si="24"/>
        <v>0</v>
      </c>
      <c r="AB170" s="228" t="str">
        <f t="shared" si="25"/>
        <v>TinAurubis Berango</v>
      </c>
    </row>
    <row r="171" spans="1:28" s="227" customFormat="1" ht="43.9" customHeight="1">
      <c r="A171" s="181" t="s">
        <v>15350</v>
      </c>
      <c r="B171" s="182" t="s">
        <v>1099</v>
      </c>
      <c r="C171" s="186" t="s">
        <v>15349</v>
      </c>
      <c r="D171" s="230" t="s">
        <v>15349</v>
      </c>
      <c r="E171" s="182" t="s">
        <v>1074</v>
      </c>
      <c r="F171" s="182" t="s">
        <v>15350</v>
      </c>
      <c r="G171" s="182" t="str">
        <f ca="1">IF(C171=$X$4,IF(ISERROR($V171),"Enter smelter details","RMI"),IF(ISERROR($V171),"",OFFSET('Smelter Look-up'!$F$4,$V171-4,0)))</f>
        <v>RMI</v>
      </c>
      <c r="H171" s="183">
        <f ca="1">IF(ISERROR($V171),"",OFFSET('Smelter Look-up'!$G$4,$V171-4,0))</f>
        <v>0</v>
      </c>
      <c r="I171" s="184" t="str">
        <f ca="1">IF(ISERROR($V171),"",OFFSET('Smelter Look-up'!$H$4,$V171-4,0))</f>
        <v>Air Mesu</v>
      </c>
      <c r="J171" s="184" t="str">
        <f ca="1">IF(ISERROR($V171),"",OFFSET('Smelter Look-up'!$I$4,$V171-4,0))</f>
        <v>Kepulauan Bangka Belitung</v>
      </c>
      <c r="K171" s="224"/>
      <c r="L171" s="224"/>
      <c r="M171" s="224"/>
      <c r="N171" s="224"/>
      <c r="O171" s="224"/>
      <c r="P171" s="185"/>
      <c r="Q171" s="225"/>
      <c r="R171" s="182" t="str">
        <f ca="1">IF(ISERROR($V171),"",OFFSET('Smelter Look-up'!$C$4,$V171-4,0)&amp;"")</f>
        <v>PT Bangka Prima Tin</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500</v>
      </c>
      <c r="X171" s="227">
        <f t="shared" si="24"/>
        <v>0</v>
      </c>
      <c r="AB171" s="228" t="str">
        <f t="shared" si="25"/>
        <v>TinPT Bangka Prima Tin</v>
      </c>
    </row>
    <row r="172" spans="1:28" s="227" customFormat="1" ht="43.9" customHeight="1">
      <c r="A172" s="181" t="s">
        <v>15629</v>
      </c>
      <c r="B172" s="182" t="s">
        <v>1099</v>
      </c>
      <c r="C172" s="186" t="s">
        <v>15628</v>
      </c>
      <c r="D172" s="230" t="s">
        <v>15628</v>
      </c>
      <c r="E172" s="182" t="s">
        <v>1069</v>
      </c>
      <c r="F172" s="182" t="s">
        <v>15629</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4"/>
      <c r="L172" s="224"/>
      <c r="M172" s="224"/>
      <c r="N172" s="224"/>
      <c r="O172" s="224"/>
      <c r="P172" s="185"/>
      <c r="Q172" s="225"/>
      <c r="R172" s="182" t="str">
        <f ca="1">IF(ISERROR($V172),"",OFFSET('Smelter Look-up'!$C$4,$V172-4,0)&amp;"")</f>
        <v>HuiChang Hill Tin Industry Co., Ltd.</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453</v>
      </c>
      <c r="X172" s="227">
        <f t="shared" si="24"/>
        <v>0</v>
      </c>
      <c r="AB172" s="228" t="str">
        <f t="shared" si="25"/>
        <v>TinHuiChang Hill Tin Industry Co., Ltd.</v>
      </c>
    </row>
    <row r="173" spans="1:28" s="227" customFormat="1" ht="43.9" customHeight="1">
      <c r="A173" s="181" t="s">
        <v>2481</v>
      </c>
      <c r="B173" s="182" t="s">
        <v>1099</v>
      </c>
      <c r="C173" s="186" t="s">
        <v>2480</v>
      </c>
      <c r="D173" s="230" t="s">
        <v>2480</v>
      </c>
      <c r="E173" s="182" t="s">
        <v>1069</v>
      </c>
      <c r="F173" s="182" t="s">
        <v>2481</v>
      </c>
      <c r="G173" s="182" t="str">
        <f ca="1">IF(C173=$X$4,IF(ISERROR($V173),"Enter smelter details","RMI"),IF(ISERROR($V173),"",OFFSET('Smelter Look-up'!$F$4,$V173-4,0)))</f>
        <v>RMI</v>
      </c>
      <c r="H173" s="183">
        <f ca="1">IF(ISERROR($V173),"",OFFSET('Smelter Look-up'!$G$4,$V173-4,0))</f>
        <v>0</v>
      </c>
      <c r="I173" s="184" t="str">
        <f ca="1">IF(ISERROR($V173),"",OFFSET('Smelter Look-up'!$H$4,$V173-4,0))</f>
        <v>Chaozhou</v>
      </c>
      <c r="J173" s="184" t="str">
        <f ca="1">IF(ISERROR($V173),"",OFFSET('Smelter Look-up'!$I$4,$V173-4,0))</f>
        <v>Guangdong Sheng</v>
      </c>
      <c r="K173" s="224"/>
      <c r="L173" s="224"/>
      <c r="M173" s="224"/>
      <c r="N173" s="224"/>
      <c r="O173" s="224"/>
      <c r="P173" s="185"/>
      <c r="Q173" s="225"/>
      <c r="R173" s="182" t="str">
        <f ca="1">IF(ISERROR($V173),"",OFFSET('Smelter Look-up'!$C$4,$V173-4,0)&amp;"")</f>
        <v>Guangdong Hanhe Non-Ferrous Metal Co., Ltd.</v>
      </c>
      <c r="S173" s="181" t="str">
        <f t="shared" ca="1" si="23"/>
        <v>CN</v>
      </c>
      <c r="T173" s="181" t="str">
        <f ca="1">IF(B173="","",IF(ISERROR(MATCH($J173,SorP!$B$1:$B$6226,0)),"",INDIRECT("'SorP'!$A$"&amp;MATCH($S173&amp;$J173,SorP!C:C,0))))</f>
        <v>CN-GD</v>
      </c>
      <c r="U173" s="201"/>
      <c r="V173" s="226">
        <f>IF(C173="",NA(),IF(OR(C173="Smelter not listed",C173="Smelter not yet identified"),MATCH($B173&amp;$D173,'Smelter Look-up'!$J:$J,0),MATCH($B173&amp;$C173,'Smelter Look-up'!$J:$J,0)))</f>
        <v>450</v>
      </c>
      <c r="X173" s="227">
        <f t="shared" si="24"/>
        <v>0</v>
      </c>
      <c r="AB173" s="228" t="str">
        <f t="shared" si="25"/>
        <v>TinGuangdong Hanhe Non-Ferrous Metal Co., Ltd.</v>
      </c>
    </row>
    <row r="174" spans="1:28" s="227" customFormat="1" ht="43.9" customHeight="1">
      <c r="A174" s="181" t="s">
        <v>12877</v>
      </c>
      <c r="B174" s="182" t="s">
        <v>1099</v>
      </c>
      <c r="C174" s="186" t="s">
        <v>12876</v>
      </c>
      <c r="D174" s="230" t="s">
        <v>12876</v>
      </c>
      <c r="E174" s="182" t="s">
        <v>1069</v>
      </c>
      <c r="F174" s="182" t="s">
        <v>12877</v>
      </c>
      <c r="G174" s="182" t="str">
        <f ca="1">IF(C174=$X$4,IF(ISERROR($V174),"Enter smelter details","RMI"),IF(ISERROR($V174),"",OFFSET('Smelter Look-up'!$F$4,$V174-4,0)))</f>
        <v>RMI</v>
      </c>
      <c r="H174" s="183">
        <f ca="1">IF(ISERROR($V174),"",OFFSET('Smelter Look-up'!$G$4,$V174-4,0))</f>
        <v>0</v>
      </c>
      <c r="I174" s="184" t="str">
        <f ca="1">IF(ISERROR($V174),"",OFFSET('Smelter Look-up'!$H$4,$V174-4,0))</f>
        <v>Chifeng</v>
      </c>
      <c r="J174" s="184" t="str">
        <f ca="1">IF(ISERROR($V174),"",OFFSET('Smelter Look-up'!$I$4,$V174-4,0))</f>
        <v>Nei Mongol Zizhiqu</v>
      </c>
      <c r="K174" s="224"/>
      <c r="L174" s="224"/>
      <c r="M174" s="224"/>
      <c r="N174" s="224"/>
      <c r="O174" s="224"/>
      <c r="P174" s="185"/>
      <c r="Q174" s="225"/>
      <c r="R174" s="182" t="str">
        <f ca="1">IF(ISERROR($V174),"",OFFSET('Smelter Look-up'!$C$4,$V174-4,0)&amp;"")</f>
        <v>Chifeng Dajingzi Tin Industry Co., Ltd.</v>
      </c>
      <c r="S174" s="181" t="str">
        <f t="shared" ca="1" si="23"/>
        <v>CN</v>
      </c>
      <c r="T174" s="181" t="str">
        <f ca="1">IF(B174="","",IF(ISERROR(MATCH($J174,SorP!$B$1:$B$6226,0)),"",INDIRECT("'SorP'!$A$"&amp;MATCH($S174&amp;$J174,SorP!C:C,0))))</f>
        <v>CN-NM</v>
      </c>
      <c r="U174" s="201"/>
      <c r="V174" s="226">
        <f>IF(C174="",NA(),IF(OR(C174="Smelter not listed",C174="Smelter not yet identified"),MATCH($B174&amp;$D174,'Smelter Look-up'!$J:$J,0),MATCH($B174&amp;$C174,'Smelter Look-up'!$J:$J,0)))</f>
        <v>409</v>
      </c>
      <c r="X174" s="227">
        <f t="shared" si="24"/>
        <v>0</v>
      </c>
      <c r="AB174" s="228" t="str">
        <f t="shared" si="25"/>
        <v>TinChifeng Dajingzi Tin Industry Co., Ltd.</v>
      </c>
    </row>
    <row r="175" spans="1:28" s="227" customFormat="1" ht="43.9" customHeight="1">
      <c r="A175" s="181" t="s">
        <v>13122</v>
      </c>
      <c r="B175" s="182" t="s">
        <v>1099</v>
      </c>
      <c r="C175" s="186" t="s">
        <v>13121</v>
      </c>
      <c r="D175" s="230" t="s">
        <v>13121</v>
      </c>
      <c r="E175" s="182" t="s">
        <v>2384</v>
      </c>
      <c r="F175" s="182" t="s">
        <v>13122</v>
      </c>
      <c r="G175" s="182" t="str">
        <f ca="1">IF(C175=$X$4,IF(ISERROR($V175),"Enter smelter details","RMI"),IF(ISERROR($V175),"",OFFSET('Smelter Look-up'!$F$4,$V175-4,0)))</f>
        <v>RMI</v>
      </c>
      <c r="H175" s="183">
        <f ca="1">IF(ISERROR($V175),"",OFFSET('Smelter Look-up'!$G$4,$V175-4,0))</f>
        <v>0</v>
      </c>
      <c r="I175" s="184" t="str">
        <f ca="1">IF(ISERROR($V175),"",OFFSET('Smelter Look-up'!$H$4,$V175-4,0))</f>
        <v>West Chester</v>
      </c>
      <c r="J175" s="184" t="str">
        <f ca="1">IF(ISERROR($V175),"",OFFSET('Smelter Look-up'!$I$4,$V175-4,0))</f>
        <v>Pennsylvania</v>
      </c>
      <c r="K175" s="224"/>
      <c r="L175" s="224"/>
      <c r="M175" s="224"/>
      <c r="N175" s="224"/>
      <c r="O175" s="224"/>
      <c r="P175" s="185"/>
      <c r="Q175" s="225"/>
      <c r="R175" s="182" t="str">
        <f ca="1">IF(ISERROR($V175),"",OFFSET('Smelter Look-up'!$C$4,$V175-4,0)&amp;"")</f>
        <v>Tin Technology &amp; Refining</v>
      </c>
      <c r="S175" s="181" t="str">
        <f t="shared" ca="1" si="23"/>
        <v>US</v>
      </c>
      <c r="T175" s="181" t="str">
        <f ca="1">IF(B175="","",IF(ISERROR(MATCH($J175,SorP!$B$1:$B$6226,0)),"",INDIRECT("'SorP'!$A$"&amp;MATCH($S175&amp;$J175,SorP!C:C,0))))</f>
        <v>US-PA</v>
      </c>
      <c r="U175" s="201"/>
      <c r="V175" s="226">
        <f>IF(C175="",NA(),IF(OR(C175="Smelter not listed",C175="Smelter not yet identified"),MATCH($B175&amp;$D175,'Smelter Look-up'!$J:$J,0),MATCH($B175&amp;$C175,'Smelter Look-up'!$J:$J,0)))</f>
        <v>525</v>
      </c>
      <c r="X175" s="227">
        <f t="shared" si="24"/>
        <v>0</v>
      </c>
      <c r="AB175" s="228" t="str">
        <f t="shared" si="25"/>
        <v>TinTin Technology &amp; Refining</v>
      </c>
    </row>
    <row r="176" spans="1:28" s="227" customFormat="1" ht="43.9" customHeight="1">
      <c r="A176" s="181" t="s">
        <v>13774</v>
      </c>
      <c r="B176" s="182" t="s">
        <v>1099</v>
      </c>
      <c r="C176" s="186" t="s">
        <v>13760</v>
      </c>
      <c r="D176" s="230" t="s">
        <v>13760</v>
      </c>
      <c r="E176" s="182" t="s">
        <v>13050</v>
      </c>
      <c r="F176" s="182" t="s">
        <v>13774</v>
      </c>
      <c r="G176" s="182" t="str">
        <f ca="1">IF(C176=$X$4,IF(ISERROR($V176),"Enter smelter details","RMI"),IF(ISERROR($V176),"",OFFSET('Smelter Look-up'!$F$4,$V176-4,0)))</f>
        <v>RMI</v>
      </c>
      <c r="H176" s="183">
        <f ca="1">IF(ISERROR($V176),"",OFFSET('Smelter Look-up'!$G$4,$V176-4,0))</f>
        <v>0</v>
      </c>
      <c r="I176" s="184" t="str">
        <f ca="1">IF(ISERROR($V176),"",OFFSET('Smelter Look-up'!$H$4,$V176-4,0))</f>
        <v>Kigali</v>
      </c>
      <c r="J176" s="184" t="str">
        <f ca="1">IF(ISERROR($V176),"",OFFSET('Smelter Look-up'!$I$4,$V176-4,0))</f>
        <v>City of Kigali</v>
      </c>
      <c r="K176" s="224"/>
      <c r="L176" s="224"/>
      <c r="M176" s="224"/>
      <c r="N176" s="224"/>
      <c r="O176" s="224"/>
      <c r="P176" s="185"/>
      <c r="Q176" s="225"/>
      <c r="R176" s="182" t="str">
        <f ca="1">IF(ISERROR($V176),"",OFFSET('Smelter Look-up'!$C$4,$V176-4,0)&amp;"")</f>
        <v>Luna Smelter, Ltd.</v>
      </c>
      <c r="S176" s="181" t="str">
        <f t="shared" ca="1" si="23"/>
        <v>RW</v>
      </c>
      <c r="T176" s="181" t="str">
        <f ca="1">IF(B176="","",IF(ISERROR(MATCH($J176,SorP!$B$1:$B$6226,0)),"",INDIRECT("'SorP'!$A$"&amp;MATCH($S176&amp;$J176,SorP!C:C,0))))</f>
        <v>RW-01</v>
      </c>
      <c r="U176" s="201"/>
      <c r="V176" s="226">
        <f>IF(C176="",NA(),IF(OR(C176="Smelter not listed",C176="Smelter not yet identified"),MATCH($B176&amp;$D176,'Smelter Look-up'!$J:$J,0),MATCH($B176&amp;$C176,'Smelter Look-up'!$J:$J,0)))</f>
        <v>465</v>
      </c>
      <c r="X176" s="227">
        <f t="shared" si="24"/>
        <v>0</v>
      </c>
      <c r="AB176" s="228" t="str">
        <f t="shared" si="25"/>
        <v>TinLuna Smelter, Ltd.</v>
      </c>
    </row>
    <row r="177" spans="1:28" s="227" customFormat="1" ht="43.9" customHeight="1">
      <c r="A177" s="181" t="s">
        <v>13720</v>
      </c>
      <c r="B177" s="182" t="s">
        <v>1099</v>
      </c>
      <c r="C177" s="186" t="s">
        <v>13719</v>
      </c>
      <c r="D177" s="230" t="s">
        <v>13719</v>
      </c>
      <c r="E177" s="182" t="s">
        <v>1069</v>
      </c>
      <c r="F177" s="182" t="s">
        <v>13720</v>
      </c>
      <c r="G177" s="182" t="str">
        <f ca="1">IF(C177=$X$4,IF(ISERROR($V177),"Enter smelter details","RMI"),IF(ISERROR($V177),"",OFFSET('Smelter Look-up'!$F$4,$V177-4,0)))</f>
        <v>RMI</v>
      </c>
      <c r="H177" s="183">
        <f ca="1">IF(ISERROR($V177),"",OFFSET('Smelter Look-up'!$G$4,$V177-4,0))</f>
        <v>0</v>
      </c>
      <c r="I177" s="184" t="str">
        <f ca="1">IF(ISERROR($V177),"",OFFSET('Smelter Look-up'!$H$4,$V177-4,0))</f>
        <v>Gejiu</v>
      </c>
      <c r="J177" s="184" t="str">
        <f ca="1">IF(ISERROR($V177),"",OFFSET('Smelter Look-up'!$I$4,$V177-4,0))</f>
        <v>Yunnan Sheng</v>
      </c>
      <c r="K177" s="224"/>
      <c r="L177" s="224"/>
      <c r="M177" s="224"/>
      <c r="N177" s="224"/>
      <c r="O177" s="224"/>
      <c r="P177" s="185"/>
      <c r="Q177" s="225"/>
      <c r="R177" s="182" t="str">
        <f ca="1">IF(ISERROR($V177),"",OFFSET('Smelter Look-up'!$C$4,$V177-4,0)&amp;"")</f>
        <v>Yunnan Yunfan Non-ferrous Metals Co., Ltd.</v>
      </c>
      <c r="S177" s="181" t="str">
        <f t="shared" ca="1" si="23"/>
        <v>CN</v>
      </c>
      <c r="T177" s="181" t="str">
        <f ca="1">IF(B177="","",IF(ISERROR(MATCH($J177,SorP!$B$1:$B$6226,0)),"",INDIRECT("'SorP'!$A$"&amp;MATCH($S177&amp;$J177,SorP!C:C,0))))</f>
        <v>CN-YN</v>
      </c>
      <c r="U177" s="201"/>
      <c r="V177" s="226">
        <f>IF(C177="",NA(),IF(OR(C177="Smelter not listed",C177="Smelter not yet identified"),MATCH($B177&amp;$D177,'Smelter Look-up'!$J:$J,0),MATCH($B177&amp;$C177,'Smelter Look-up'!$J:$J,0)))</f>
        <v>547</v>
      </c>
      <c r="X177" s="227">
        <f t="shared" si="24"/>
        <v>0</v>
      </c>
      <c r="AB177" s="228" t="str">
        <f t="shared" si="25"/>
        <v>TinYunnan Yunfan Non-ferrous Metals Co., Ltd.</v>
      </c>
    </row>
    <row r="178" spans="1:28" s="227" customFormat="1" ht="43.9" customHeight="1">
      <c r="A178" s="181" t="s">
        <v>13775</v>
      </c>
      <c r="B178" s="182" t="s">
        <v>1099</v>
      </c>
      <c r="C178" s="186" t="s">
        <v>13761</v>
      </c>
      <c r="D178" s="230" t="s">
        <v>13761</v>
      </c>
      <c r="E178" s="182" t="s">
        <v>1074</v>
      </c>
      <c r="F178" s="182" t="s">
        <v>13775</v>
      </c>
      <c r="G178" s="182" t="str">
        <f ca="1">IF(C178=$X$4,IF(ISERROR($V178),"Enter smelter details","RMI"),IF(ISERROR($V178),"",OFFSET('Smelter Look-up'!$F$4,$V178-4,0)))</f>
        <v>RMI</v>
      </c>
      <c r="H178" s="183">
        <f ca="1">IF(ISERROR($V178),"",OFFSET('Smelter Look-up'!$G$4,$V178-4,0))</f>
        <v>0</v>
      </c>
      <c r="I178" s="184" t="str">
        <f ca="1">IF(ISERROR($V178),"",OFFSET('Smelter Look-up'!$H$4,$V178-4,0))</f>
        <v>Pangkalpinang</v>
      </c>
      <c r="J178" s="184" t="str">
        <f ca="1">IF(ISERROR($V178),"",OFFSET('Smelter Look-up'!$I$4,$V178-4,0))</f>
        <v>Kepulauan Bangka Belitung</v>
      </c>
      <c r="K178" s="224"/>
      <c r="L178" s="224"/>
      <c r="M178" s="224"/>
      <c r="N178" s="224"/>
      <c r="O178" s="224"/>
      <c r="P178" s="185"/>
      <c r="Q178" s="225"/>
      <c r="R178" s="182" t="str">
        <f ca="1">IF(ISERROR($V178),"",OFFSET('Smelter Look-up'!$C$4,$V178-4,0)&amp;"")</f>
        <v>PT Mitra Sukses Globalindo</v>
      </c>
      <c r="S178" s="181" t="str">
        <f t="shared" ca="1" si="23"/>
        <v>ID</v>
      </c>
      <c r="T178" s="181" t="str">
        <f ca="1">IF(B178="","",IF(ISERROR(MATCH($J178,SorP!$B$1:$B$6226,0)),"",INDIRECT("'SorP'!$A$"&amp;MATCH($S178&amp;$J178,SorP!C:C,0))))</f>
        <v>ID-BB</v>
      </c>
      <c r="U178" s="201"/>
      <c r="V178" s="226">
        <f>IF(C178="",NA(),IF(OR(C178="Smelter not listed",C178="Smelter not yet identified"),MATCH($B178&amp;$D178,'Smelter Look-up'!$J:$J,0),MATCH($B178&amp;$C178,'Smelter Look-up'!$J:$J,0)))</f>
        <v>503</v>
      </c>
      <c r="X178" s="227">
        <f t="shared" si="24"/>
        <v>0</v>
      </c>
      <c r="AB178" s="228" t="str">
        <f t="shared" si="25"/>
        <v>TinPT Mitra Sukses Globalindo</v>
      </c>
    </row>
    <row r="179" spans="1:28" s="227" customFormat="1" ht="43.9" customHeight="1">
      <c r="A179" s="181" t="s">
        <v>14955</v>
      </c>
      <c r="B179" s="182" t="s">
        <v>1099</v>
      </c>
      <c r="C179" s="186" t="s">
        <v>14954</v>
      </c>
      <c r="D179" s="230" t="s">
        <v>14954</v>
      </c>
      <c r="E179" s="182" t="s">
        <v>1065</v>
      </c>
      <c r="F179" s="182" t="s">
        <v>14955</v>
      </c>
      <c r="G179" s="182" t="str">
        <f ca="1">IF(C179=$X$4,IF(ISERROR($V179),"Enter smelter details","RMI"),IF(ISERROR($V179),"",OFFSET('Smelter Look-up'!$F$4,$V179-4,0)))</f>
        <v>RMI</v>
      </c>
      <c r="H179" s="183">
        <f ca="1">IF(ISERROR($V179),"",OFFSET('Smelter Look-up'!$G$4,$V179-4,0))</f>
        <v>0</v>
      </c>
      <c r="I179" s="184" t="str">
        <f ca="1">IF(ISERROR($V179),"",OFFSET('Smelter Look-up'!$H$4,$V179-4,0))</f>
        <v>São José</v>
      </c>
      <c r="J179" s="184" t="str">
        <f ca="1">IF(ISERROR($V179),"",OFFSET('Smelter Look-up'!$I$4,$V179-4,0))</f>
        <v>Santa Catarina</v>
      </c>
      <c r="K179" s="224"/>
      <c r="L179" s="224"/>
      <c r="M179" s="224"/>
      <c r="N179" s="224"/>
      <c r="O179" s="224"/>
      <c r="P179" s="185"/>
      <c r="Q179" s="225"/>
      <c r="R179" s="182" t="str">
        <f ca="1">IF(ISERROR($V179),"",OFFSET('Smelter Look-up'!$C$4,$V179-4,0)&amp;"")</f>
        <v>CRM Fundicao De Metais E Comercio De Equipamentos Eletronicos Do Brasil Ltda</v>
      </c>
      <c r="S179" s="181" t="str">
        <f t="shared" ca="1" si="23"/>
        <v>BR</v>
      </c>
      <c r="T179" s="181" t="str">
        <f ca="1">IF(B179="","",IF(ISERROR(MATCH($J179,SorP!$B$1:$B$6226,0)),"",INDIRECT("'SorP'!$A$"&amp;MATCH($S179&amp;$J179,SorP!C:C,0))))</f>
        <v>BR-SC</v>
      </c>
      <c r="U179" s="201"/>
      <c r="V179" s="226">
        <f>IF(C179="",NA(),IF(OR(C179="Smelter not listed",C179="Smelter not yet identified"),MATCH($B179&amp;$D179,'Smelter Look-up'!$J:$J,0),MATCH($B179&amp;$C179,'Smelter Look-up'!$J:$J,0)))</f>
        <v>417</v>
      </c>
      <c r="X179" s="227">
        <f t="shared" si="24"/>
        <v>0</v>
      </c>
      <c r="AB179" s="228" t="str">
        <f t="shared" si="25"/>
        <v>TinCRM Fundicao De Metais E Comercio De Equipamentos Eletronicos Do Brasil Ltda</v>
      </c>
    </row>
    <row r="180" spans="1:28" s="227" customFormat="1" ht="43.9" customHeight="1">
      <c r="A180" s="181" t="s">
        <v>14958</v>
      </c>
      <c r="B180" s="182" t="s">
        <v>1099</v>
      </c>
      <c r="C180" s="186" t="s">
        <v>14957</v>
      </c>
      <c r="D180" s="230" t="s">
        <v>14957</v>
      </c>
      <c r="E180" s="182" t="s">
        <v>1071</v>
      </c>
      <c r="F180" s="182" t="s">
        <v>14958</v>
      </c>
      <c r="G180" s="182" t="str">
        <f ca="1">IF(C180=$X$4,IF(ISERROR($V180),"Enter smelter details","RMI"),IF(ISERROR($V180),"",OFFSET('Smelter Look-up'!$F$4,$V180-4,0)))</f>
        <v>RMI</v>
      </c>
      <c r="H180" s="183">
        <f ca="1">IF(ISERROR($V180),"",OFFSET('Smelter Look-up'!$G$4,$V180-4,0))</f>
        <v>0</v>
      </c>
      <c r="I180" s="184" t="str">
        <f ca="1">IF(ISERROR($V180),"",OFFSET('Smelter Look-up'!$H$4,$V180-4,0))</f>
        <v>Las Ventas de Retamosa</v>
      </c>
      <c r="J180" s="184" t="str">
        <f ca="1">IF(ISERROR($V180),"",OFFSET('Smelter Look-up'!$I$4,$V180-4,0))</f>
        <v>Toledo</v>
      </c>
      <c r="K180" s="224"/>
      <c r="L180" s="224"/>
      <c r="M180" s="224"/>
      <c r="N180" s="224"/>
      <c r="O180" s="224"/>
      <c r="P180" s="185"/>
      <c r="Q180" s="225"/>
      <c r="R180" s="182" t="str">
        <f ca="1">IF(ISERROR($V180),"",OFFSET('Smelter Look-up'!$C$4,$V180-4,0)&amp;"")</f>
        <v>CRM Synergies</v>
      </c>
      <c r="S180" s="181" t="str">
        <f t="shared" ca="1" si="23"/>
        <v>ES</v>
      </c>
      <c r="T180" s="181" t="str">
        <f ca="1">IF(B180="","",IF(ISERROR(MATCH($J180,SorP!$B$1:$B$6226,0)),"",INDIRECT("'SorP'!$A$"&amp;MATCH($S180&amp;$J180,SorP!C:C,0))))</f>
        <v>ES-TO</v>
      </c>
      <c r="U180" s="201"/>
      <c r="V180" s="226">
        <f>IF(C180="",NA(),IF(OR(C180="Smelter not listed",C180="Smelter not yet identified"),MATCH($B180&amp;$D180,'Smelter Look-up'!$J:$J,0),MATCH($B180&amp;$C180,'Smelter Look-up'!$J:$J,0)))</f>
        <v>419</v>
      </c>
      <c r="X180" s="227">
        <f t="shared" si="24"/>
        <v>0</v>
      </c>
      <c r="AB180" s="228" t="str">
        <f t="shared" si="25"/>
        <v>TinCRM Synergies</v>
      </c>
    </row>
    <row r="181" spans="1:28" s="227" customFormat="1" ht="43.9" customHeight="1">
      <c r="A181" s="181" t="s">
        <v>15310</v>
      </c>
      <c r="B181" s="182" t="s">
        <v>1099</v>
      </c>
      <c r="C181" s="186" t="s">
        <v>15309</v>
      </c>
      <c r="D181" s="230" t="s">
        <v>15309</v>
      </c>
      <c r="E181" s="182" t="s">
        <v>1074</v>
      </c>
      <c r="F181" s="182" t="s">
        <v>15310</v>
      </c>
      <c r="G181" s="182" t="str">
        <f ca="1">IF(C181=$X$4,IF(ISERROR($V181),"Enter smelter details","RMI"),IF(ISERROR($V181),"",OFFSET('Smelter Look-up'!$F$4,$V181-4,0)))</f>
        <v>RMI</v>
      </c>
      <c r="H181" s="183">
        <f ca="1">IF(ISERROR($V181),"",OFFSET('Smelter Look-up'!$G$4,$V181-4,0))</f>
        <v>0</v>
      </c>
      <c r="I181" s="184" t="str">
        <f ca="1">IF(ISERROR($V181),"",OFFSET('Smelter Look-up'!$H$4,$V181-4,0))</f>
        <v>Sungailiat</v>
      </c>
      <c r="J181" s="184" t="str">
        <f ca="1">IF(ISERROR($V181),"",OFFSET('Smelter Look-up'!$I$4,$V181-4,0))</f>
        <v>Kepulauan Bangka Belitung</v>
      </c>
      <c r="K181" s="224"/>
      <c r="L181" s="224"/>
      <c r="M181" s="224"/>
      <c r="N181" s="224"/>
      <c r="O181" s="224"/>
      <c r="P181" s="185"/>
      <c r="Q181" s="225"/>
      <c r="R181" s="182" t="str">
        <f ca="1">IF(ISERROR($V181),"",OFFSET('Smelter Look-up'!$C$4,$V181-4,0)&amp;"")</f>
        <v>PT Putera Sarana Shakti (PT PSS)</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506</v>
      </c>
      <c r="X181" s="227">
        <f t="shared" si="24"/>
        <v>0</v>
      </c>
      <c r="AB181" s="228" t="str">
        <f t="shared" si="25"/>
        <v>TinPT Putera Sarana Shakti (PT PSS)</v>
      </c>
    </row>
    <row r="182" spans="1:28" s="227" customFormat="1" ht="43.9" customHeight="1">
      <c r="A182" s="181" t="s">
        <v>15347</v>
      </c>
      <c r="B182" s="182" t="s">
        <v>1099</v>
      </c>
      <c r="C182" s="186" t="s">
        <v>15346</v>
      </c>
      <c r="D182" s="230" t="s">
        <v>15346</v>
      </c>
      <c r="E182" s="182" t="s">
        <v>12925</v>
      </c>
      <c r="F182" s="182" t="s">
        <v>15347</v>
      </c>
      <c r="G182" s="182" t="str">
        <f ca="1">IF(C182=$X$4,IF(ISERROR($V182),"Enter smelter details","RMI"),IF(ISERROR($V182),"",OFFSET('Smelter Look-up'!$F$4,$V182-4,0)))</f>
        <v>RMI</v>
      </c>
      <c r="H182" s="183">
        <f ca="1">IF(ISERROR($V182),"",OFFSET('Smelter Look-up'!$G$4,$V182-4,0))</f>
        <v>0</v>
      </c>
      <c r="I182" s="184" t="str">
        <f ca="1">IF(ISERROR($V182),"",OFFSET('Smelter Look-up'!$H$4,$V182-4,0))</f>
        <v>Lubumbashi</v>
      </c>
      <c r="J182" s="184" t="str">
        <f ca="1">IF(ISERROR($V182),"",OFFSET('Smelter Look-up'!$I$4,$V182-4,0))</f>
        <v>Haut-Katanga</v>
      </c>
      <c r="K182" s="224"/>
      <c r="L182" s="224"/>
      <c r="M182" s="224"/>
      <c r="N182" s="224"/>
      <c r="O182" s="224"/>
      <c r="P182" s="185"/>
      <c r="Q182" s="225"/>
      <c r="R182" s="182" t="str">
        <f ca="1">IF(ISERROR($V182),"",OFFSET('Smelter Look-up'!$C$4,$V182-4,0)&amp;"")</f>
        <v>Mining Minerals Resources SARL</v>
      </c>
      <c r="S182" s="181" t="str">
        <f t="shared" ca="1" si="23"/>
        <v>CD</v>
      </c>
      <c r="T182" s="181" t="str">
        <f ca="1">IF(B182="","",IF(ISERROR(MATCH($J182,SorP!$B$1:$B$6226,0)),"",INDIRECT("'SorP'!$A$"&amp;MATCH($S182&amp;$J182,SorP!C:C,0))))</f>
        <v>CD-HK</v>
      </c>
      <c r="U182" s="201"/>
      <c r="V182" s="226">
        <f>IF(C182="",NA(),IF(OR(C182="Smelter not listed",C182="Smelter not yet identified"),MATCH($B182&amp;$D182,'Smelter Look-up'!$J:$J,0),MATCH($B182&amp;$C182,'Smelter Look-up'!$J:$J,0)))</f>
        <v>480</v>
      </c>
      <c r="X182" s="227">
        <f t="shared" si="24"/>
        <v>0</v>
      </c>
      <c r="AB182" s="228" t="str">
        <f t="shared" si="25"/>
        <v>TinMining Minerals Resources SARL</v>
      </c>
    </row>
    <row r="183" spans="1:28" s="227" customFormat="1" ht="43.9" customHeight="1">
      <c r="A183" s="181" t="s">
        <v>15639</v>
      </c>
      <c r="B183" s="182" t="s">
        <v>1099</v>
      </c>
      <c r="C183" s="186" t="s">
        <v>15638</v>
      </c>
      <c r="D183" s="230" t="s">
        <v>15638</v>
      </c>
      <c r="E183" s="182" t="s">
        <v>1077</v>
      </c>
      <c r="F183" s="182" t="s">
        <v>15639</v>
      </c>
      <c r="G183" s="182" t="str">
        <f ca="1">IF(C183=$X$4,IF(ISERROR($V183),"Enter smelter details","RMI"),IF(ISERROR($V183),"",OFFSET('Smelter Look-up'!$F$4,$V183-4,0)))</f>
        <v>RMI</v>
      </c>
      <c r="H183" s="183">
        <f ca="1">IF(ISERROR($V183),"",OFFSET('Smelter Look-up'!$G$4,$V183-4,0))</f>
        <v>0</v>
      </c>
      <c r="I183" s="184" t="str">
        <f ca="1">IF(ISERROR($V183),"",OFFSET('Smelter Look-up'!$H$4,$V183-4,0))</f>
        <v>Hiroshima</v>
      </c>
      <c r="J183" s="184" t="str">
        <f ca="1">IF(ISERROR($V183),"",OFFSET('Smelter Look-up'!$I$4,$V183-4,0))</f>
        <v>Hirosima</v>
      </c>
      <c r="K183" s="224"/>
      <c r="L183" s="224"/>
      <c r="M183" s="224"/>
      <c r="N183" s="224"/>
      <c r="O183" s="224"/>
      <c r="P183" s="185"/>
      <c r="Q183" s="225"/>
      <c r="R183" s="182" t="str">
        <f ca="1">IF(ISERROR($V183),"",OFFSET('Smelter Look-up'!$C$4,$V183-4,0)&amp;"")</f>
        <v>Takehara PVD Materials Plant / PVD Materials Division of MITSUI MINING &amp; SMELTING CO., LTD.</v>
      </c>
      <c r="S183" s="181" t="str">
        <f t="shared" ca="1" si="23"/>
        <v>JP</v>
      </c>
      <c r="T183" s="181" t="str">
        <f ca="1">IF(B183="","",IF(ISERROR(MATCH($J183,SorP!$B$1:$B$6226,0)),"",INDIRECT("'SorP'!$A$"&amp;MATCH($S183&amp;$J183,SorP!C:C,0))))</f>
        <v>JP-34</v>
      </c>
      <c r="U183" s="201"/>
      <c r="V183" s="226">
        <f>IF(C183="",NA(),IF(OR(C183="Smelter not listed",C183="Smelter not yet identified"),MATCH($B183&amp;$D183,'Smelter Look-up'!$J:$J,0),MATCH($B183&amp;$C183,'Smelter Look-up'!$J:$J,0)))</f>
        <v>518</v>
      </c>
      <c r="X183" s="227">
        <f t="shared" si="24"/>
        <v>0</v>
      </c>
      <c r="AB183" s="228" t="str">
        <f t="shared" si="25"/>
        <v>TinTakehara PVD Materials Plant / PVD Materials Division of MITSUI MINING &amp; SMELTING CO., LTD.</v>
      </c>
    </row>
    <row r="184" spans="1:28" s="227" customFormat="1" ht="43.9" customHeight="1">
      <c r="A184" s="181" t="s">
        <v>15635</v>
      </c>
      <c r="B184" s="182" t="s">
        <v>1099</v>
      </c>
      <c r="C184" s="186" t="s">
        <v>15634</v>
      </c>
      <c r="D184" s="230" t="s">
        <v>15634</v>
      </c>
      <c r="E184" s="182" t="s">
        <v>1084</v>
      </c>
      <c r="F184" s="182" t="s">
        <v>15635</v>
      </c>
      <c r="G184" s="182" t="str">
        <f ca="1">IF(C184=$X$4,IF(ISERROR($V184),"Enter smelter details","RMI"),IF(ISERROR($V184),"",OFFSET('Smelter Look-up'!$F$4,$V184-4,0)))</f>
        <v>RMI</v>
      </c>
      <c r="H184" s="183">
        <f ca="1">IF(ISERROR($V184),"",OFFSET('Smelter Look-up'!$G$4,$V184-4,0))</f>
        <v>0</v>
      </c>
      <c r="I184" s="184" t="str">
        <f ca="1">IF(ISERROR($V184),"",OFFSET('Smelter Look-up'!$H$4,$V184-4,0))</f>
        <v>Port Klang</v>
      </c>
      <c r="J184" s="184" t="str">
        <f ca="1">IF(ISERROR($V184),"",OFFSET('Smelter Look-up'!$I$4,$V184-4,0))</f>
        <v>Selangor</v>
      </c>
      <c r="K184" s="224"/>
      <c r="L184" s="224"/>
      <c r="M184" s="224"/>
      <c r="N184" s="224"/>
      <c r="O184" s="224"/>
      <c r="P184" s="185"/>
      <c r="Q184" s="225"/>
      <c r="R184" s="182" t="str">
        <f ca="1">IF(ISERROR($V184),"",OFFSET('Smelter Look-up'!$C$4,$V184-4,0)&amp;"")</f>
        <v>Malaysia Smelting Corporation Berhad (Port Klang)</v>
      </c>
      <c r="S184" s="181" t="str">
        <f t="shared" ca="1" si="23"/>
        <v>MY</v>
      </c>
      <c r="T184" s="181" t="str">
        <f ca="1">IF(B184="","",IF(ISERROR(MATCH($J184,SorP!$B$1:$B$6226,0)),"",INDIRECT("'SorP'!$A$"&amp;MATCH($S184&amp;$J184,SorP!C:C,0))))</f>
        <v>MY-10</v>
      </c>
      <c r="U184" s="201"/>
      <c r="V184" s="226">
        <f>IF(C184="",NA(),IF(OR(C184="Smelter not listed",C184="Smelter not yet identified"),MATCH($B184&amp;$D184,'Smelter Look-up'!$J:$J,0),MATCH($B184&amp;$C184,'Smelter Look-up'!$J:$J,0)))</f>
        <v>469</v>
      </c>
      <c r="X184" s="227">
        <f t="shared" si="24"/>
        <v>0</v>
      </c>
      <c r="AB184" s="228" t="str">
        <f t="shared" si="25"/>
        <v>TinMalaysia Smelting Corporation Berhad (Port Klang)</v>
      </c>
    </row>
    <row r="185" spans="1:28" s="227" customFormat="1" ht="43.9" customHeight="1">
      <c r="A185" s="181" t="s">
        <v>15641</v>
      </c>
      <c r="B185" s="182" t="s">
        <v>1099</v>
      </c>
      <c r="C185" s="186" t="s">
        <v>15640</v>
      </c>
      <c r="D185" s="230" t="s">
        <v>15640</v>
      </c>
      <c r="E185" s="182" t="s">
        <v>861</v>
      </c>
      <c r="F185" s="182" t="s">
        <v>15641</v>
      </c>
      <c r="G185" s="182" t="str">
        <f ca="1">IF(C185=$X$4,IF(ISERROR($V185),"Enter smelter details","RMI"),IF(ISERROR($V185),"",OFFSET('Smelter Look-up'!$F$4,$V185-4,0)))</f>
        <v>RMI</v>
      </c>
      <c r="H185" s="183">
        <f ca="1">IF(ISERROR($V185),"",OFFSET('Smelter Look-up'!$G$4,$V185-4,0))</f>
        <v>0</v>
      </c>
      <c r="I185" s="184" t="str">
        <f ca="1">IF(ISERROR($V185),"",OFFSET('Smelter Look-up'!$H$4,$V185-4,0))</f>
        <v>Mbarara</v>
      </c>
      <c r="J185" s="184" t="str">
        <f ca="1">IF(ISERROR($V185),"",OFFSET('Smelter Look-up'!$I$4,$V185-4,0))</f>
        <v>Western</v>
      </c>
      <c r="K185" s="224"/>
      <c r="L185" s="224"/>
      <c r="M185" s="224"/>
      <c r="N185" s="224"/>
      <c r="O185" s="224"/>
      <c r="P185" s="185"/>
      <c r="Q185" s="225"/>
      <c r="R185" s="182" t="str">
        <f ca="1">IF(ISERROR($V185),"",OFFSET('Smelter Look-up'!$C$4,$V185-4,0)&amp;"")</f>
        <v>Woodcross Smelting Company Limited</v>
      </c>
      <c r="S185" s="181" t="str">
        <f t="shared" ca="1" si="23"/>
        <v>UG</v>
      </c>
      <c r="T185" s="181" t="str">
        <f ca="1">IF(B185="","",IF(ISERROR(MATCH($J185,SorP!$B$1:$B$6226,0)),"",INDIRECT("'SorP'!$A$"&amp;MATCH($S185&amp;$J185,SorP!C:C,0))))</f>
        <v>UG-W</v>
      </c>
      <c r="U185" s="201"/>
      <c r="V185" s="226">
        <f>IF(C185="",NA(),IF(OR(C185="Smelter not listed",C185="Smelter not yet identified"),MATCH($B185&amp;$D185,'Smelter Look-up'!$J:$J,0),MATCH($B185&amp;$C185,'Smelter Look-up'!$J:$J,0)))</f>
        <v>533</v>
      </c>
      <c r="X185" s="227">
        <f t="shared" si="24"/>
        <v>0</v>
      </c>
      <c r="AB185" s="228" t="str">
        <f t="shared" si="25"/>
        <v>TinWoodcross Smelting Company Limited</v>
      </c>
    </row>
    <row r="186" spans="1:28" s="227" customFormat="1" ht="43.9" customHeight="1">
      <c r="A186" s="181" t="s">
        <v>15627</v>
      </c>
      <c r="B186" s="182" t="s">
        <v>1099</v>
      </c>
      <c r="C186" s="186" t="s">
        <v>15626</v>
      </c>
      <c r="D186" s="230" t="s">
        <v>15626</v>
      </c>
      <c r="E186" s="182" t="s">
        <v>1062</v>
      </c>
      <c r="F186" s="182" t="s">
        <v>15627</v>
      </c>
      <c r="G186" s="182" t="str">
        <f ca="1">IF(C186=$X$4,IF(ISERROR($V186),"Enter smelter details","RMI"),IF(ISERROR($V186),"",OFFSET('Smelter Look-up'!$F$4,$V186-4,0)))</f>
        <v>RMI</v>
      </c>
      <c r="H186" s="183">
        <f ca="1">IF(ISERROR($V186),"",OFFSET('Smelter Look-up'!$G$4,$V186-4,0))</f>
        <v>0</v>
      </c>
      <c r="I186" s="184" t="str">
        <f ca="1">IF(ISERROR($V186),"",OFFSET('Smelter Look-up'!$H$4,$V186-4,0))</f>
        <v>Greenbushes</v>
      </c>
      <c r="J186" s="184" t="str">
        <f ca="1">IF(ISERROR($V186),"",OFFSET('Smelter Look-up'!$I$4,$V186-4,0))</f>
        <v>Western Australia</v>
      </c>
      <c r="K186" s="224"/>
      <c r="L186" s="224"/>
      <c r="M186" s="224"/>
      <c r="N186" s="224"/>
      <c r="O186" s="224"/>
      <c r="P186" s="185"/>
      <c r="Q186" s="225"/>
      <c r="R186" s="182" t="str">
        <f ca="1">IF(ISERROR($V186),"",OFFSET('Smelter Look-up'!$C$4,$V186-4,0)&amp;"")</f>
        <v>Global Advanced Metals Greenbushes Pty Ltd.</v>
      </c>
      <c r="S186" s="181" t="str">
        <f t="shared" ca="1" si="23"/>
        <v>AU</v>
      </c>
      <c r="T186" s="181" t="str">
        <f ca="1">IF(B186="","",IF(ISERROR(MATCH($J186,SorP!$B$1:$B$6226,0)),"",INDIRECT("'SorP'!$A$"&amp;MATCH($S186&amp;$J186,SorP!C:C,0))))</f>
        <v>AU-WA</v>
      </c>
      <c r="U186" s="201"/>
      <c r="V186" s="226">
        <f>IF(C186="",NA(),IF(OR(C186="Smelter not listed",C186="Smelter not yet identified"),MATCH($B186&amp;$D186,'Smelter Look-up'!$J:$J,0),MATCH($B186&amp;$C186,'Smelter Look-up'!$J:$J,0)))</f>
        <v>447</v>
      </c>
      <c r="X186" s="227">
        <f t="shared" si="24"/>
        <v>0</v>
      </c>
      <c r="AB186" s="228" t="str">
        <f t="shared" si="25"/>
        <v>TinGlobal Advanced Metals Greenbushes Pty Ltd.</v>
      </c>
    </row>
    <row r="187" spans="1:28" s="227" customFormat="1" ht="43.9" customHeight="1">
      <c r="A187" s="181" t="s">
        <v>15695</v>
      </c>
      <c r="B187" s="182" t="s">
        <v>1099</v>
      </c>
      <c r="C187" s="186" t="s">
        <v>15694</v>
      </c>
      <c r="D187" s="230" t="s">
        <v>15694</v>
      </c>
      <c r="E187" s="182" t="s">
        <v>1074</v>
      </c>
      <c r="F187" s="182" t="s">
        <v>15695</v>
      </c>
      <c r="G187" s="182" t="str">
        <f ca="1">IF(C187=$X$4,IF(ISERROR($V187),"Enter smelter details","RMI"),IF(ISERROR($V187),"",OFFSET('Smelter Look-up'!$F$4,$V187-4,0)))</f>
        <v>RMI</v>
      </c>
      <c r="H187" s="183">
        <f ca="1">IF(ISERROR($V187),"",OFFSET('Smelter Look-up'!$G$4,$V187-4,0))</f>
        <v>0</v>
      </c>
      <c r="I187" s="184" t="str">
        <f ca="1">IF(ISERROR($V187),"",OFFSET('Smelter Look-up'!$H$4,$V187-4,0))</f>
        <v>Bangka</v>
      </c>
      <c r="J187" s="184" t="str">
        <f ca="1">IF(ISERROR($V187),"",OFFSET('Smelter Look-up'!$I$4,$V187-4,0))</f>
        <v>Kepulauan Bangka Belitung</v>
      </c>
      <c r="K187" s="224"/>
      <c r="L187" s="224"/>
      <c r="M187" s="224"/>
      <c r="N187" s="224"/>
      <c r="O187" s="224"/>
      <c r="P187" s="185"/>
      <c r="Q187" s="225"/>
      <c r="R187" s="182" t="str">
        <f ca="1">IF(ISERROR($V187),"",OFFSET('Smelter Look-up'!$C$4,$V187-4,0)&amp;"")</f>
        <v>PT Arsed Indonesia</v>
      </c>
      <c r="S187" s="181" t="str">
        <f t="shared" ca="1" si="23"/>
        <v>ID</v>
      </c>
      <c r="T187" s="181" t="str">
        <f ca="1">IF(B187="","",IF(ISERROR(MATCH($J187,SorP!$B$1:$B$6226,0)),"",INDIRECT("'SorP'!$A$"&amp;MATCH($S187&amp;$J187,SorP!C:C,0))))</f>
        <v>ID-BB</v>
      </c>
      <c r="U187" s="201"/>
      <c r="V187" s="226">
        <f>IF(C187="",NA(),IF(OR(C187="Smelter not listed",C187="Smelter not yet identified"),MATCH($B187&amp;$D187,'Smelter Look-up'!$J:$J,0),MATCH($B187&amp;$C187,'Smelter Look-up'!$J:$J,0)))</f>
        <v>498</v>
      </c>
      <c r="X187" s="227">
        <f t="shared" si="24"/>
        <v>0</v>
      </c>
      <c r="AB187" s="228" t="str">
        <f t="shared" si="25"/>
        <v>TinPT Arsed Indonesia</v>
      </c>
    </row>
    <row r="188" spans="1:28" s="227" customFormat="1" ht="43.9" customHeight="1">
      <c r="A188" s="181" t="s">
        <v>15656</v>
      </c>
      <c r="B188" s="182" t="s">
        <v>1101</v>
      </c>
      <c r="C188" s="186" t="s">
        <v>15655</v>
      </c>
      <c r="D188" s="230" t="s">
        <v>15655</v>
      </c>
      <c r="E188" s="182" t="s">
        <v>852</v>
      </c>
      <c r="F188" s="182" t="s">
        <v>15656</v>
      </c>
      <c r="G188" s="182" t="str">
        <f ca="1">IF(C188=$X$4,IF(ISERROR($V188),"Enter smelter details","RMI"),IF(ISERROR($V188),"",OFFSET('Smelter Look-up'!$F$4,$V188-4,0)))</f>
        <v>RMI</v>
      </c>
      <c r="H188" s="183">
        <f ca="1">IF(ISERROR($V188),"",OFFSET('Smelter Look-up'!$G$4,$V188-4,0))</f>
        <v>0</v>
      </c>
      <c r="I188" s="184" t="str">
        <f ca="1">IF(ISERROR($V188),"",OFFSET('Smelter Look-up'!$H$4,$V188-4,0))</f>
        <v>San Simon</v>
      </c>
      <c r="J188" s="184" t="str">
        <f ca="1">IF(ISERROR($V188),"",OFFSET('Smelter Look-up'!$I$4,$V188-4,0))</f>
        <v>Pampanga</v>
      </c>
      <c r="K188" s="224"/>
      <c r="L188" s="224"/>
      <c r="M188" s="224"/>
      <c r="N188" s="224"/>
      <c r="O188" s="224"/>
      <c r="P188" s="185"/>
      <c r="Q188" s="225"/>
      <c r="R188" s="182" t="str">
        <f ca="1">IF(ISERROR($V188),"",OFFSET('Smelter Look-up'!$C$4,$V188-4,0)&amp;"")</f>
        <v>Philippine Carreytech Metal Corp.</v>
      </c>
      <c r="S188" s="181" t="str">
        <f t="shared" ca="1" si="23"/>
        <v>PH</v>
      </c>
      <c r="T188" s="181" t="str">
        <f ca="1">IF(B188="","",IF(ISERROR(MATCH($J188,SorP!$B$1:$B$6226,0)),"",INDIRECT("'SorP'!$A$"&amp;MATCH($S188&amp;$J188,SorP!C:C,0))))</f>
        <v>PH-PAM</v>
      </c>
      <c r="U188" s="201"/>
      <c r="V188" s="226">
        <f>IF(C188="",NA(),IF(OR(C188="Smelter not listed",C188="Smelter not yet identified"),MATCH($B188&amp;$D188,'Smelter Look-up'!$J:$J,0),MATCH($B188&amp;$C188,'Smelter Look-up'!$J:$J,0)))</f>
        <v>622</v>
      </c>
      <c r="X188" s="227">
        <f t="shared" si="24"/>
        <v>0</v>
      </c>
      <c r="AB188" s="228" t="str">
        <f t="shared" si="25"/>
        <v>TungstenPhilippine Carreytech Metal Corp.</v>
      </c>
    </row>
    <row r="189" spans="1:28" s="227" customFormat="1" ht="43.9" customHeight="1">
      <c r="A189" s="181" t="s">
        <v>767</v>
      </c>
      <c r="B189" s="182" t="s">
        <v>1101</v>
      </c>
      <c r="C189" s="186" t="s">
        <v>13721</v>
      </c>
      <c r="D189" s="230" t="s">
        <v>13721</v>
      </c>
      <c r="E189" s="182" t="s">
        <v>1077</v>
      </c>
      <c r="F189" s="182" t="s">
        <v>767</v>
      </c>
      <c r="G189" s="182" t="str">
        <f ca="1">IF(C189=$X$4,IF(ISERROR($V189),"Enter smelter details","RMI"),IF(ISERROR($V189),"",OFFSET('Smelter Look-up'!$F$4,$V189-4,0)))</f>
        <v>RMI</v>
      </c>
      <c r="H189" s="183">
        <f ca="1">IF(ISERROR($V189),"",OFFSET('Smelter Look-up'!$G$4,$V189-4,0))</f>
        <v>0</v>
      </c>
      <c r="I189" s="184" t="str">
        <f ca="1">IF(ISERROR($V189),"",OFFSET('Smelter Look-up'!$H$4,$V189-4,0))</f>
        <v>Toyama City</v>
      </c>
      <c r="J189" s="184" t="str">
        <f ca="1">IF(ISERROR($V189),"",OFFSET('Smelter Look-up'!$I$4,$V189-4,0))</f>
        <v>Toyama</v>
      </c>
      <c r="K189" s="224"/>
      <c r="L189" s="224"/>
      <c r="M189" s="224"/>
      <c r="N189" s="224"/>
      <c r="O189" s="224"/>
      <c r="P189" s="185"/>
      <c r="Q189" s="225"/>
      <c r="R189" s="182" t="str">
        <f ca="1">IF(ISERROR($V189),"",OFFSET('Smelter Look-up'!$C$4,$V189-4,0)&amp;"")</f>
        <v>A.L.M.T. Corp.</v>
      </c>
      <c r="S189" s="181" t="str">
        <f t="shared" ca="1" si="23"/>
        <v>JP</v>
      </c>
      <c r="T189" s="181" t="str">
        <f ca="1">IF(B189="","",IF(ISERROR(MATCH($J189,SorP!$B$1:$B$6226,0)),"",INDIRECT("'SorP'!$A$"&amp;MATCH($S189&amp;$J189,SorP!C:C,0))))</f>
        <v>JP-16</v>
      </c>
      <c r="U189" s="201"/>
      <c r="V189" s="226">
        <f>IF(C189="",NA(),IF(OR(C189="Smelter not listed",C189="Smelter not yet identified"),MATCH($B189&amp;$D189,'Smelter Look-up'!$J:$J,0),MATCH($B189&amp;$C189,'Smelter Look-up'!$J:$J,0)))</f>
        <v>553</v>
      </c>
      <c r="X189" s="227">
        <f t="shared" si="24"/>
        <v>0</v>
      </c>
      <c r="AB189" s="228" t="str">
        <f t="shared" si="25"/>
        <v>TungstenA.L.M.T. Corp.</v>
      </c>
    </row>
    <row r="190" spans="1:28" s="227" customFormat="1" ht="43.9" customHeight="1">
      <c r="A190" s="181" t="s">
        <v>768</v>
      </c>
      <c r="B190" s="182" t="s">
        <v>1101</v>
      </c>
      <c r="C190" s="186" t="s">
        <v>140</v>
      </c>
      <c r="D190" s="230" t="s">
        <v>140</v>
      </c>
      <c r="E190" s="182" t="s">
        <v>2384</v>
      </c>
      <c r="F190" s="182" t="s">
        <v>768</v>
      </c>
      <c r="G190" s="182" t="str">
        <f ca="1">IF(C190=$X$4,IF(ISERROR($V190),"Enter smelter details","RMI"),IF(ISERROR($V190),"",OFFSET('Smelter Look-up'!$F$4,$V190-4,0)))</f>
        <v>RMI</v>
      </c>
      <c r="H190" s="183">
        <f ca="1">IF(ISERROR($V190),"",OFFSET('Smelter Look-up'!$G$4,$V190-4,0))</f>
        <v>0</v>
      </c>
      <c r="I190" s="184" t="str">
        <f ca="1">IF(ISERROR($V190),"",OFFSET('Smelter Look-up'!$H$4,$V190-4,0))</f>
        <v>Huntsville</v>
      </c>
      <c r="J190" s="184" t="str">
        <f ca="1">IF(ISERROR($V190),"",OFFSET('Smelter Look-up'!$I$4,$V190-4,0))</f>
        <v>Alabama</v>
      </c>
      <c r="K190" s="224"/>
      <c r="L190" s="224"/>
      <c r="M190" s="224"/>
      <c r="N190" s="224"/>
      <c r="O190" s="224"/>
      <c r="P190" s="185"/>
      <c r="Q190" s="225"/>
      <c r="R190" s="182" t="str">
        <f ca="1">IF(ISERROR($V190),"",OFFSET('Smelter Look-up'!$C$4,$V190-4,0)&amp;"")</f>
        <v>Kennametal Huntsville</v>
      </c>
      <c r="S190" s="181" t="str">
        <f t="shared" ca="1" si="23"/>
        <v>US</v>
      </c>
      <c r="T190" s="181" t="str">
        <f ca="1">IF(B190="","",IF(ISERROR(MATCH($J190,SorP!$B$1:$B$6226,0)),"",INDIRECT("'SorP'!$A$"&amp;MATCH($S190&amp;$J190,SorP!C:C,0))))</f>
        <v>US-AL</v>
      </c>
      <c r="U190" s="201"/>
      <c r="V190" s="226">
        <f>IF(C190="",NA(),IF(OR(C190="Smelter not listed",C190="Smelter not yet identified"),MATCH($B190&amp;$D190,'Smelter Look-up'!$J:$J,0),MATCH($B190&amp;$C190,'Smelter Look-up'!$J:$J,0)))</f>
        <v>604</v>
      </c>
      <c r="X190" s="227">
        <f t="shared" si="24"/>
        <v>0</v>
      </c>
      <c r="AB190" s="228" t="str">
        <f t="shared" si="25"/>
        <v>TungstenKennametal Huntsville</v>
      </c>
    </row>
    <row r="191" spans="1:28" s="227" customFormat="1" ht="43.9" customHeight="1">
      <c r="A191" s="181" t="s">
        <v>769</v>
      </c>
      <c r="B191" s="182" t="s">
        <v>1101</v>
      </c>
      <c r="C191" s="186" t="s">
        <v>1345</v>
      </c>
      <c r="D191" s="230" t="s">
        <v>1345</v>
      </c>
      <c r="E191" s="182" t="s">
        <v>1069</v>
      </c>
      <c r="F191" s="182" t="s">
        <v>769</v>
      </c>
      <c r="G191" s="182" t="str">
        <f ca="1">IF(C191=$X$4,IF(ISERROR($V191),"Enter smelter details","RMI"),IF(ISERROR($V191),"",OFFSET('Smelter Look-up'!$F$4,$V191-4,0)))</f>
        <v>RMI</v>
      </c>
      <c r="H191" s="183">
        <f ca="1">IF(ISERROR($V191),"",OFFSET('Smelter Look-up'!$G$4,$V191-4,0))</f>
        <v>0</v>
      </c>
      <c r="I191" s="184" t="str">
        <f ca="1">IF(ISERROR($V191),"",OFFSET('Smelter Look-up'!$H$4,$V191-4,0))</f>
        <v>Chaozhou</v>
      </c>
      <c r="J191" s="184" t="str">
        <f ca="1">IF(ISERROR($V191),"",OFFSET('Smelter Look-up'!$I$4,$V191-4,0))</f>
        <v>Guangdong Sheng</v>
      </c>
      <c r="K191" s="224"/>
      <c r="L191" s="224"/>
      <c r="M191" s="224"/>
      <c r="N191" s="224"/>
      <c r="O191" s="224"/>
      <c r="P191" s="185"/>
      <c r="Q191" s="225"/>
      <c r="R191" s="182" t="str">
        <f ca="1">IF(ISERROR($V191),"",OFFSET('Smelter Look-up'!$C$4,$V191-4,0)&amp;"")</f>
        <v>Guangdong Xianglu Tungsten Co., Ltd.</v>
      </c>
      <c r="S191" s="181" t="str">
        <f t="shared" ca="1" si="23"/>
        <v>CN</v>
      </c>
      <c r="T191" s="181" t="str">
        <f ca="1">IF(B191="","",IF(ISERROR(MATCH($J191,SorP!$B$1:$B$6226,0)),"",INDIRECT("'SorP'!$A$"&amp;MATCH($S191&amp;$J191,SorP!C:C,0))))</f>
        <v>CN-GD</v>
      </c>
      <c r="U191" s="201"/>
      <c r="V191" s="226">
        <f>IF(C191="",NA(),IF(OR(C191="Smelter not listed",C191="Smelter not yet identified"),MATCH($B191&amp;$D191,'Smelter Look-up'!$J:$J,0),MATCH($B191&amp;$C191,'Smelter Look-up'!$J:$J,0)))</f>
        <v>580</v>
      </c>
      <c r="X191" s="227">
        <f t="shared" si="24"/>
        <v>0</v>
      </c>
      <c r="AB191" s="228" t="str">
        <f t="shared" si="25"/>
        <v>TungstenGuangdong Xianglu Tungsten Co., Ltd.</v>
      </c>
    </row>
    <row r="192" spans="1:28" s="227" customFormat="1" ht="43.9" customHeight="1">
      <c r="A192" s="181" t="s">
        <v>770</v>
      </c>
      <c r="B192" s="182" t="s">
        <v>1101</v>
      </c>
      <c r="C192" s="186" t="s">
        <v>1344</v>
      </c>
      <c r="D192" s="230" t="s">
        <v>1344</v>
      </c>
      <c r="E192" s="182" t="s">
        <v>1069</v>
      </c>
      <c r="F192" s="182" t="s">
        <v>770</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c r="L192" s="224"/>
      <c r="M192" s="224"/>
      <c r="N192" s="224"/>
      <c r="O192" s="224"/>
      <c r="P192" s="185"/>
      <c r="Q192" s="225"/>
      <c r="R192" s="182" t="str">
        <f ca="1">IF(ISERROR($V192),"",OFFSET('Smelter Look-up'!$C$4,$V192-4,0)&amp;"")</f>
        <v>Chongyi Zhangyuan Tungsten Co., Ltd.</v>
      </c>
      <c r="S192" s="181" t="str">
        <f t="shared" ca="1" si="23"/>
        <v>CN</v>
      </c>
      <c r="T192" s="181" t="str">
        <f ca="1">IF(B192="","",IF(ISERROR(MATCH($J192,SorP!$B$1:$B$6226,0)),"",INDIRECT("'SorP'!$A$"&amp;MATCH($S192&amp;$J192,SorP!C:C,0))))</f>
        <v>CN-JX</v>
      </c>
      <c r="U192" s="201"/>
      <c r="V192" s="226">
        <f>IF(C192="",NA(),IF(OR(C192="Smelter not listed",C192="Smelter not yet identified"),MATCH($B192&amp;$D192,'Smelter Look-up'!$J:$J,0),MATCH($B192&amp;$C192,'Smelter Look-up'!$J:$J,0)))</f>
        <v>569</v>
      </c>
      <c r="X192" s="227">
        <f t="shared" si="24"/>
        <v>0</v>
      </c>
      <c r="AB192" s="228" t="str">
        <f t="shared" si="25"/>
        <v>TungstenChongyi Zhangyuan Tungsten Co., Ltd.</v>
      </c>
    </row>
    <row r="193" spans="1:28" s="227" customFormat="1" ht="43.9" customHeight="1">
      <c r="A193" s="181" t="s">
        <v>771</v>
      </c>
      <c r="B193" s="182" t="s">
        <v>1101</v>
      </c>
      <c r="C193" s="186" t="s">
        <v>15647</v>
      </c>
      <c r="D193" s="230" t="s">
        <v>15647</v>
      </c>
      <c r="E193" s="182" t="s">
        <v>2384</v>
      </c>
      <c r="F193" s="182" t="s">
        <v>771</v>
      </c>
      <c r="G193" s="182" t="str">
        <f ca="1">IF(C193=$X$4,IF(ISERROR($V193),"Enter smelter details","RMI"),IF(ISERROR($V193),"",OFFSET('Smelter Look-up'!$F$4,$V193-4,0)))</f>
        <v>RMI</v>
      </c>
      <c r="H193" s="183">
        <f ca="1">IF(ISERROR($V193),"",OFFSET('Smelter Look-up'!$G$4,$V193-4,0))</f>
        <v>0</v>
      </c>
      <c r="I193" s="184" t="str">
        <f ca="1">IF(ISERROR($V193),"",OFFSET('Smelter Look-up'!$H$4,$V193-4,0))</f>
        <v>Towanda</v>
      </c>
      <c r="J193" s="184" t="str">
        <f ca="1">IF(ISERROR($V193),"",OFFSET('Smelter Look-up'!$I$4,$V193-4,0))</f>
        <v>Pennsylvania</v>
      </c>
      <c r="K193" s="224"/>
      <c r="L193" s="224"/>
      <c r="M193" s="224"/>
      <c r="N193" s="224"/>
      <c r="O193" s="224"/>
      <c r="P193" s="185"/>
      <c r="Q193" s="225"/>
      <c r="R193" s="182" t="str">
        <f ca="1">IF(ISERROR($V193),"",OFFSET('Smelter Look-up'!$C$4,$V193-4,0)&amp;"")</f>
        <v>Global Tungsten &amp; Powders LLC</v>
      </c>
      <c r="S193" s="181" t="str">
        <f t="shared" ca="1" si="23"/>
        <v>US</v>
      </c>
      <c r="T193" s="181" t="str">
        <f ca="1">IF(B193="","",IF(ISERROR(MATCH($J193,SorP!$B$1:$B$6226,0)),"",INDIRECT("'SorP'!$A$"&amp;MATCH($S193&amp;$J193,SorP!C:C,0))))</f>
        <v>US-PA</v>
      </c>
      <c r="U193" s="201"/>
      <c r="V193" s="226">
        <f>IF(C193="",NA(),IF(OR(C193="Smelter not listed",C193="Smelter not yet identified"),MATCH($B193&amp;$D193,'Smelter Look-up'!$J:$J,0),MATCH($B193&amp;$C193,'Smelter Look-up'!$J:$J,0)))</f>
        <v>578</v>
      </c>
      <c r="X193" s="227">
        <f t="shared" si="24"/>
        <v>0</v>
      </c>
      <c r="AB193" s="228" t="str">
        <f t="shared" si="25"/>
        <v>TungstenGlobal Tungsten &amp; Powders LLC</v>
      </c>
    </row>
    <row r="194" spans="1:28" s="227" customFormat="1" ht="43.9" customHeight="1">
      <c r="A194" s="181" t="s">
        <v>773</v>
      </c>
      <c r="B194" s="182" t="s">
        <v>1101</v>
      </c>
      <c r="C194" s="186" t="s">
        <v>1347</v>
      </c>
      <c r="D194" s="230" t="s">
        <v>1347</v>
      </c>
      <c r="E194" s="182" t="s">
        <v>1077</v>
      </c>
      <c r="F194" s="182" t="s">
        <v>773</v>
      </c>
      <c r="G194" s="182" t="str">
        <f ca="1">IF(C194=$X$4,IF(ISERROR($V194),"Enter smelter details","RMI"),IF(ISERROR($V194),"",OFFSET('Smelter Look-up'!$F$4,$V194-4,0)))</f>
        <v>RMI</v>
      </c>
      <c r="H194" s="183">
        <f ca="1">IF(ISERROR($V194),"",OFFSET('Smelter Look-up'!$G$4,$V194-4,0))</f>
        <v>0</v>
      </c>
      <c r="I194" s="184" t="str">
        <f ca="1">IF(ISERROR($V194),"",OFFSET('Smelter Look-up'!$H$4,$V194-4,0))</f>
        <v>Akita City</v>
      </c>
      <c r="J194" s="184" t="str">
        <f ca="1">IF(ISERROR($V194),"",OFFSET('Smelter Look-up'!$I$4,$V194-4,0))</f>
        <v>Akita</v>
      </c>
      <c r="K194" s="224"/>
      <c r="L194" s="224"/>
      <c r="M194" s="224"/>
      <c r="N194" s="224"/>
      <c r="O194" s="224"/>
      <c r="P194" s="185"/>
      <c r="Q194" s="225"/>
      <c r="R194" s="182" t="str">
        <f ca="1">IF(ISERROR($V194),"",OFFSET('Smelter Look-up'!$C$4,$V194-4,0)&amp;"")</f>
        <v>Japan New Metals Co., Ltd.</v>
      </c>
      <c r="S194" s="181" t="str">
        <f t="shared" ca="1" si="23"/>
        <v>JP</v>
      </c>
      <c r="T194" s="181" t="str">
        <f ca="1">IF(B194="","",IF(ISERROR(MATCH($J194,SorP!$B$1:$B$6226,0)),"",INDIRECT("'SorP'!$A$"&amp;MATCH($S194&amp;$J194,SorP!C:C,0))))</f>
        <v>JP-05</v>
      </c>
      <c r="U194" s="201"/>
      <c r="V194" s="226">
        <f>IF(C194="",NA(),IF(OR(C194="Smelter not listed",C194="Smelter not yet identified"),MATCH($B194&amp;$D194,'Smelter Look-up'!$J:$J,0),MATCH($B194&amp;$C194,'Smelter Look-up'!$J:$J,0)))</f>
        <v>591</v>
      </c>
      <c r="X194" s="227">
        <f t="shared" si="24"/>
        <v>0</v>
      </c>
      <c r="AB194" s="228" t="str">
        <f t="shared" si="25"/>
        <v>TungstenJapan New Metals Co., Ltd.</v>
      </c>
    </row>
    <row r="195" spans="1:28" s="227" customFormat="1" ht="43.9" customHeight="1">
      <c r="A195" s="181" t="s">
        <v>774</v>
      </c>
      <c r="B195" s="182" t="s">
        <v>1101</v>
      </c>
      <c r="C195" s="186" t="s">
        <v>141</v>
      </c>
      <c r="D195" s="230" t="s">
        <v>141</v>
      </c>
      <c r="E195" s="182" t="s">
        <v>2384</v>
      </c>
      <c r="F195" s="182" t="s">
        <v>774</v>
      </c>
      <c r="G195" s="182" t="str">
        <f ca="1">IF(C195=$X$4,IF(ISERROR($V195),"Enter smelter details","RMI"),IF(ISERROR($V195),"",OFFSET('Smelter Look-up'!$F$4,$V195-4,0)))</f>
        <v>RMI</v>
      </c>
      <c r="H195" s="183">
        <f ca="1">IF(ISERROR($V195),"",OFFSET('Smelter Look-up'!$G$4,$V195-4,0))</f>
        <v>0</v>
      </c>
      <c r="I195" s="184" t="str">
        <f ca="1">IF(ISERROR($V195),"",OFFSET('Smelter Look-up'!$H$4,$V195-4,0))</f>
        <v>Fallon</v>
      </c>
      <c r="J195" s="184" t="str">
        <f ca="1">IF(ISERROR($V195),"",OFFSET('Smelter Look-up'!$I$4,$V195-4,0))</f>
        <v>Nevada</v>
      </c>
      <c r="K195" s="224"/>
      <c r="L195" s="224"/>
      <c r="M195" s="224"/>
      <c r="N195" s="224"/>
      <c r="O195" s="224"/>
      <c r="P195" s="185"/>
      <c r="Q195" s="225"/>
      <c r="R195" s="182" t="str">
        <f ca="1">IF(ISERROR($V195),"",OFFSET('Smelter Look-up'!$C$4,$V195-4,0)&amp;"")</f>
        <v>Kennametal Fallon</v>
      </c>
      <c r="S195" s="181" t="str">
        <f t="shared" ca="1" si="23"/>
        <v>US</v>
      </c>
      <c r="T195" s="181" t="str">
        <f ca="1">IF(B195="","",IF(ISERROR(MATCH($J195,SorP!$B$1:$B$6226,0)),"",INDIRECT("'SorP'!$A$"&amp;MATCH($S195&amp;$J195,SorP!C:C,0))))</f>
        <v>US-NV</v>
      </c>
      <c r="U195" s="201"/>
      <c r="V195" s="226">
        <f>IF(C195="",NA(),IF(OR(C195="Smelter not listed",C195="Smelter not yet identified"),MATCH($B195&amp;$D195,'Smelter Look-up'!$J:$J,0),MATCH($B195&amp;$C195,'Smelter Look-up'!$J:$J,0)))</f>
        <v>603</v>
      </c>
      <c r="X195" s="227">
        <f t="shared" si="24"/>
        <v>0</v>
      </c>
      <c r="AB195" s="228" t="str">
        <f t="shared" si="25"/>
        <v>TungstenKennametal Fallon</v>
      </c>
    </row>
    <row r="196" spans="1:28" s="227" customFormat="1" ht="43.9" customHeight="1">
      <c r="A196" s="181" t="s">
        <v>775</v>
      </c>
      <c r="B196" s="182" t="s">
        <v>1101</v>
      </c>
      <c r="C196" s="186" t="s">
        <v>2490</v>
      </c>
      <c r="D196" s="230" t="s">
        <v>2490</v>
      </c>
      <c r="E196" s="182" t="s">
        <v>1063</v>
      </c>
      <c r="F196" s="182" t="s">
        <v>775</v>
      </c>
      <c r="G196" s="182" t="str">
        <f ca="1">IF(C196=$X$4,IF(ISERROR($V196),"Enter smelter details","RMI"),IF(ISERROR($V196),"",OFFSET('Smelter Look-up'!$F$4,$V196-4,0)))</f>
        <v>RMI</v>
      </c>
      <c r="H196" s="183">
        <f ca="1">IF(ISERROR($V196),"",OFFSET('Smelter Look-up'!$G$4,$V196-4,0))</f>
        <v>0</v>
      </c>
      <c r="I196" s="184" t="str">
        <f ca="1">IF(ISERROR($V196),"",OFFSET('Smelter Look-up'!$H$4,$V196-4,0))</f>
        <v>St. Martin i-S</v>
      </c>
      <c r="J196" s="184" t="str">
        <f ca="1">IF(ISERROR($V196),"",OFFSET('Smelter Look-up'!$I$4,$V196-4,0))</f>
        <v>Steiermark</v>
      </c>
      <c r="K196" s="224"/>
      <c r="L196" s="224"/>
      <c r="M196" s="224"/>
      <c r="N196" s="224"/>
      <c r="O196" s="224"/>
      <c r="P196" s="185"/>
      <c r="Q196" s="225"/>
      <c r="R196" s="182" t="str">
        <f ca="1">IF(ISERROR($V196),"",OFFSET('Smelter Look-up'!$C$4,$V196-4,0)&amp;"")</f>
        <v>Wolfram Bergbau und Hutten AG</v>
      </c>
      <c r="S196" s="181" t="str">
        <f t="shared" ca="1" si="23"/>
        <v>AT</v>
      </c>
      <c r="T196" s="181" t="str">
        <f ca="1">IF(B196="","",IF(ISERROR(MATCH($J196,SorP!$B$1:$B$6226,0)),"",INDIRECT("'SorP'!$A$"&amp;MATCH($S196&amp;$J196,SorP!C:C,0))))</f>
        <v>AT-6</v>
      </c>
      <c r="U196" s="201"/>
      <c r="V196" s="226">
        <f>IF(C196="",NA(),IF(OR(C196="Smelter not listed",C196="Smelter not yet identified"),MATCH($B196&amp;$D196,'Smelter Look-up'!$J:$J,0),MATCH($B196&amp;$C196,'Smelter Look-up'!$J:$J,0)))</f>
        <v>632</v>
      </c>
      <c r="X196" s="227">
        <f t="shared" si="24"/>
        <v>0</v>
      </c>
      <c r="AB196" s="228" t="str">
        <f t="shared" si="25"/>
        <v>TungstenWolfram Bergbau und Hutten AG</v>
      </c>
    </row>
    <row r="197" spans="1:28" s="227" customFormat="1" ht="43.9" customHeight="1">
      <c r="A197" s="181" t="s">
        <v>776</v>
      </c>
      <c r="B197" s="182" t="s">
        <v>1101</v>
      </c>
      <c r="C197" s="186" t="s">
        <v>1348</v>
      </c>
      <c r="D197" s="230" t="s">
        <v>1348</v>
      </c>
      <c r="E197" s="182" t="s">
        <v>1069</v>
      </c>
      <c r="F197" s="182" t="s">
        <v>776</v>
      </c>
      <c r="G197" s="182" t="str">
        <f ca="1">IF(C197=$X$4,IF(ISERROR($V197),"Enter smelter details","RMI"),IF(ISERROR($V197),"",OFFSET('Smelter Look-up'!$F$4,$V197-4,0)))</f>
        <v>RMI</v>
      </c>
      <c r="H197" s="183">
        <f ca="1">IF(ISERROR($V197),"",OFFSET('Smelter Look-up'!$G$4,$V197-4,0))</f>
        <v>0</v>
      </c>
      <c r="I197" s="184" t="str">
        <f ca="1">IF(ISERROR($V197),"",OFFSET('Smelter Look-up'!$H$4,$V197-4,0))</f>
        <v>Xiamen</v>
      </c>
      <c r="J197" s="184" t="str">
        <f ca="1">IF(ISERROR($V197),"",OFFSET('Smelter Look-up'!$I$4,$V197-4,0))</f>
        <v>Fujian Sheng</v>
      </c>
      <c r="K197" s="224"/>
      <c r="L197" s="224"/>
      <c r="M197" s="224"/>
      <c r="N197" s="224"/>
      <c r="O197" s="224"/>
      <c r="P197" s="185"/>
      <c r="Q197" s="225"/>
      <c r="R197" s="182" t="str">
        <f ca="1">IF(ISERROR($V197),"",OFFSET('Smelter Look-up'!$C$4,$V197-4,0)&amp;"")</f>
        <v>Xiamen Tungsten Co., Ltd.</v>
      </c>
      <c r="S197" s="181" t="str">
        <f t="shared" ref="S197" ca="1" si="26">IF(B197="","",IF(ISERROR(MATCH($E197,CL,0)),"Unknown",INDIRECT("'C'!$A$"&amp;MATCH($E197,CL,0)+1)))</f>
        <v>CN</v>
      </c>
      <c r="T197" s="181" t="str">
        <f ca="1">IF(B197="","",IF(ISERROR(MATCH($J197,SorP!$B$1:$B$6226,0)),"",INDIRECT("'SorP'!$A$"&amp;MATCH($S197&amp;$J197,SorP!C:C,0))))</f>
        <v>CN-FJ</v>
      </c>
      <c r="U197" s="201"/>
      <c r="V197" s="226">
        <f>IF(C197="",NA(),IF(OR(C197="Smelter not listed",C197="Smelter not yet identified"),MATCH($B197&amp;$D197,'Smelter Look-up'!$J:$J,0),MATCH($B197&amp;$C197,'Smelter Look-up'!$J:$J,0)))</f>
        <v>636</v>
      </c>
      <c r="X197" s="227">
        <f t="shared" ref="X197" si="27">IF(AND(C197="Smelter not listed",OR(LEN(D197)=0,LEN(E197)=0)),1,0)</f>
        <v>0</v>
      </c>
      <c r="AB197" s="228" t="str">
        <f t="shared" ref="AB197" si="28">B197&amp;C197</f>
        <v>TungstenXiamen Tungsten Co., Ltd.</v>
      </c>
    </row>
    <row r="198" spans="1:28" s="227" customFormat="1" ht="43.9" customHeight="1">
      <c r="A198" s="181" t="s">
        <v>132</v>
      </c>
      <c r="B198" s="182" t="s">
        <v>1101</v>
      </c>
      <c r="C198" s="186" t="s">
        <v>142</v>
      </c>
      <c r="D198" s="230" t="s">
        <v>142</v>
      </c>
      <c r="E198" s="182" t="s">
        <v>1069</v>
      </c>
      <c r="F198" s="182" t="s">
        <v>132</v>
      </c>
      <c r="G198" s="182" t="str">
        <f ca="1">IF(C198=$X$4,IF(ISERROR($V198),"Enter smelter details","RMI"),IF(ISERROR($V198),"",OFFSET('Smelter Look-up'!$F$4,$V198-4,0)))</f>
        <v>RMI</v>
      </c>
      <c r="H198" s="183">
        <f ca="1">IF(ISERROR($V198),"",OFFSET('Smelter Look-up'!$G$4,$V198-4,0))</f>
        <v>0</v>
      </c>
      <c r="I198" s="184" t="str">
        <f ca="1">IF(ISERROR($V198),"",OFFSET('Smelter Look-up'!$H$4,$V198-4,0))</f>
        <v>Ganzhou</v>
      </c>
      <c r="J198" s="184" t="str">
        <f ca="1">IF(ISERROR($V198),"",OFFSET('Smelter Look-up'!$I$4,$V198-4,0))</f>
        <v>Jiangxi Sheng</v>
      </c>
      <c r="K198" s="224"/>
      <c r="L198" s="224"/>
      <c r="M198" s="224"/>
      <c r="N198" s="224"/>
      <c r="O198" s="224"/>
      <c r="P198" s="185"/>
      <c r="Q198" s="225"/>
      <c r="R198" s="182" t="str">
        <f ca="1">IF(ISERROR($V198),"",OFFSET('Smelter Look-up'!$C$4,$V198-4,0)&amp;"")</f>
        <v>Ganzhou Jiangwu Ferrotungsten Co., Ltd.</v>
      </c>
      <c r="S198" s="181" t="str">
        <f t="shared" ref="S198:S229" ca="1" si="29">IF(B198="","",IF(ISERROR(MATCH($E198,CL,0)),"Unknown",INDIRECT("'C'!$A$"&amp;MATCH($E198,CL,0)+1)))</f>
        <v>CN</v>
      </c>
      <c r="T198" s="181" t="str">
        <f ca="1">IF(B198="","",IF(ISERROR(MATCH($J198,SorP!$B$1:$B$6226,0)),"",INDIRECT("'SorP'!$A$"&amp;MATCH($S198&amp;$J198,SorP!C:C,0))))</f>
        <v>CN-JX</v>
      </c>
      <c r="U198" s="201"/>
      <c r="V198" s="226">
        <f>IF(C198="",NA(),IF(OR(C198="Smelter not listed",C198="Smelter not yet identified"),MATCH($B198&amp;$D198,'Smelter Look-up'!$J:$J,0),MATCH($B198&amp;$C198,'Smelter Look-up'!$J:$J,0)))</f>
        <v>575</v>
      </c>
      <c r="X198" s="227">
        <f t="shared" ref="X198:X229" si="30">IF(AND(C198="Smelter not listed",OR(LEN(D198)=0,LEN(E198)=0)),1,0)</f>
        <v>0</v>
      </c>
      <c r="AB198" s="228" t="str">
        <f t="shared" ref="AB198:AB229" si="31">B198&amp;C198</f>
        <v>TungstenGanzhou Jiangwu Ferrotungsten Co., Ltd.</v>
      </c>
    </row>
    <row r="199" spans="1:28" s="227" customFormat="1" ht="43.9" customHeight="1">
      <c r="A199" s="181" t="s">
        <v>133</v>
      </c>
      <c r="B199" s="182" t="s">
        <v>1101</v>
      </c>
      <c r="C199" s="186" t="s">
        <v>143</v>
      </c>
      <c r="D199" s="230" t="s">
        <v>143</v>
      </c>
      <c r="E199" s="182" t="s">
        <v>1069</v>
      </c>
      <c r="F199" s="182" t="s">
        <v>133</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Jiangxi Yaosheng Tungsten Co., Ltd.</v>
      </c>
      <c r="S199" s="181" t="str">
        <f t="shared" ca="1" si="29"/>
        <v>CN</v>
      </c>
      <c r="T199" s="181" t="str">
        <f ca="1">IF(B199="","",IF(ISERROR(MATCH($J199,SorP!$B$1:$B$6226,0)),"",INDIRECT("'SorP'!$A$"&amp;MATCH($S199&amp;$J199,SorP!C:C,0))))</f>
        <v>CN-JX</v>
      </c>
      <c r="U199" s="201"/>
      <c r="V199" s="226">
        <f>IF(C199="",NA(),IF(OR(C199="Smelter not listed",C199="Smelter not yet identified"),MATCH($B199&amp;$D199,'Smelter Look-up'!$J:$J,0),MATCH($B199&amp;$C199,'Smelter Look-up'!$J:$J,0)))</f>
        <v>597</v>
      </c>
      <c r="X199" s="227">
        <f t="shared" si="30"/>
        <v>0</v>
      </c>
      <c r="AB199" s="228" t="str">
        <f t="shared" si="31"/>
        <v>TungstenJiangxi Yaosheng Tungsten Co., Ltd.</v>
      </c>
    </row>
    <row r="200" spans="1:28" s="227" customFormat="1" ht="43.9" customHeight="1">
      <c r="A200" s="181" t="s">
        <v>134</v>
      </c>
      <c r="B200" s="182" t="s">
        <v>1101</v>
      </c>
      <c r="C200" s="186" t="s">
        <v>144</v>
      </c>
      <c r="D200" s="230" t="s">
        <v>144</v>
      </c>
      <c r="E200" s="182" t="s">
        <v>1069</v>
      </c>
      <c r="F200" s="182" t="s">
        <v>134</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4"/>
      <c r="L200" s="224"/>
      <c r="M200" s="224"/>
      <c r="N200" s="224"/>
      <c r="O200" s="224"/>
      <c r="P200" s="185"/>
      <c r="Q200" s="225"/>
      <c r="R200" s="182" t="str">
        <f ca="1">IF(ISERROR($V200),"",OFFSET('Smelter Look-up'!$C$4,$V200-4,0)&amp;"")</f>
        <v>Jiangxi Xinsheng Tungsten Industry Co., Ltd.</v>
      </c>
      <c r="S200" s="181" t="str">
        <f t="shared" ca="1" si="29"/>
        <v>CN</v>
      </c>
      <c r="T200" s="181" t="str">
        <f ca="1">IF(B200="","",IF(ISERROR(MATCH($J200,SorP!$B$1:$B$6226,0)),"",INDIRECT("'SorP'!$A$"&amp;MATCH($S200&amp;$J200,SorP!C:C,0))))</f>
        <v>CN-JX</v>
      </c>
      <c r="U200" s="201"/>
      <c r="V200" s="226">
        <f>IF(C200="",NA(),IF(OR(C200="Smelter not listed",C200="Smelter not yet identified"),MATCH($B200&amp;$D200,'Smelter Look-up'!$J:$J,0),MATCH($B200&amp;$C200,'Smelter Look-up'!$J:$J,0)))</f>
        <v>596</v>
      </c>
      <c r="X200" s="227">
        <f t="shared" si="30"/>
        <v>0</v>
      </c>
      <c r="AB200" s="228" t="str">
        <f t="shared" si="31"/>
        <v>TungstenJiangxi Xinsheng Tungsten Industry Co., Ltd.</v>
      </c>
    </row>
    <row r="201" spans="1:28" s="227" customFormat="1" ht="43.9" customHeight="1">
      <c r="A201" s="181" t="s">
        <v>135</v>
      </c>
      <c r="B201" s="182" t="s">
        <v>1101</v>
      </c>
      <c r="C201" s="186" t="s">
        <v>145</v>
      </c>
      <c r="D201" s="230" t="s">
        <v>145</v>
      </c>
      <c r="E201" s="182" t="s">
        <v>1069</v>
      </c>
      <c r="F201" s="182" t="s">
        <v>135</v>
      </c>
      <c r="G201" s="182" t="str">
        <f ca="1">IF(C201=$X$4,IF(ISERROR($V201),"Enter smelter details","RMI"),IF(ISERROR($V201),"",OFFSET('Smelter Look-up'!$F$4,$V201-4,0)))</f>
        <v>RMI</v>
      </c>
      <c r="H201" s="183">
        <f ca="1">IF(ISERROR($V201),"",OFFSET('Smelter Look-up'!$G$4,$V201-4,0))</f>
        <v>0</v>
      </c>
      <c r="I201" s="184" t="str">
        <f ca="1">IF(ISERROR($V201),"",OFFSET('Smelter Look-up'!$H$4,$V201-4,0))</f>
        <v>Tonggu</v>
      </c>
      <c r="J201" s="184" t="str">
        <f ca="1">IF(ISERROR($V201),"",OFFSET('Smelter Look-up'!$I$4,$V201-4,0))</f>
        <v>Jiangxi Sheng</v>
      </c>
      <c r="K201" s="224"/>
      <c r="L201" s="224"/>
      <c r="M201" s="224"/>
      <c r="N201" s="224"/>
      <c r="O201" s="224"/>
      <c r="P201" s="185"/>
      <c r="Q201" s="225"/>
      <c r="R201" s="182" t="str">
        <f ca="1">IF(ISERROR($V201),"",OFFSET('Smelter Look-up'!$C$4,$V201-4,0)&amp;"")</f>
        <v>Jiangxi Tonggu Non-ferrous Metallurgical &amp; Chemical Co., Ltd.</v>
      </c>
      <c r="S201" s="181" t="str">
        <f t="shared" ca="1" si="29"/>
        <v>CN</v>
      </c>
      <c r="T201" s="181" t="str">
        <f ca="1">IF(B201="","",IF(ISERROR(MATCH($J201,SorP!$B$1:$B$6226,0)),"",INDIRECT("'SorP'!$A$"&amp;MATCH($S201&amp;$J201,SorP!C:C,0))))</f>
        <v>CN-JX</v>
      </c>
      <c r="U201" s="201"/>
      <c r="V201" s="226">
        <f>IF(C201="",NA(),IF(OR(C201="Smelter not listed",C201="Smelter not yet identified"),MATCH($B201&amp;$D201,'Smelter Look-up'!$J:$J,0),MATCH($B201&amp;$C201,'Smelter Look-up'!$J:$J,0)))</f>
        <v>595</v>
      </c>
      <c r="X201" s="227">
        <f t="shared" si="30"/>
        <v>0</v>
      </c>
      <c r="AB201" s="228" t="str">
        <f t="shared" si="31"/>
        <v>TungstenJiangxi Tonggu Non-ferrous Metallurgical &amp; Chemical Co., Ltd.</v>
      </c>
    </row>
    <row r="202" spans="1:28" s="227" customFormat="1" ht="43.9" customHeight="1">
      <c r="A202" s="181" t="s">
        <v>136</v>
      </c>
      <c r="B202" s="182" t="s">
        <v>1101</v>
      </c>
      <c r="C202" s="186" t="s">
        <v>146</v>
      </c>
      <c r="D202" s="230" t="s">
        <v>146</v>
      </c>
      <c r="E202" s="182" t="s">
        <v>1069</v>
      </c>
      <c r="F202" s="182" t="s">
        <v>136</v>
      </c>
      <c r="G202" s="182" t="str">
        <f ca="1">IF(C202=$X$4,IF(ISERROR($V202),"Enter smelter details","RMI"),IF(ISERROR($V202),"",OFFSET('Smelter Look-up'!$F$4,$V202-4,0)))</f>
        <v>RMI</v>
      </c>
      <c r="H202" s="183">
        <f ca="1">IF(ISERROR($V202),"",OFFSET('Smelter Look-up'!$G$4,$V202-4,0))</f>
        <v>0</v>
      </c>
      <c r="I202" s="184" t="str">
        <f ca="1">IF(ISERROR($V202),"",OFFSET('Smelter Look-up'!$H$4,$V202-4,0))</f>
        <v>Wen Shan</v>
      </c>
      <c r="J202" s="184" t="str">
        <f ca="1">IF(ISERROR($V202),"",OFFSET('Smelter Look-up'!$I$4,$V202-4,0))</f>
        <v>Yunnan Sheng</v>
      </c>
      <c r="K202" s="224"/>
      <c r="L202" s="224"/>
      <c r="M202" s="224"/>
      <c r="N202" s="224"/>
      <c r="O202" s="224"/>
      <c r="P202" s="185"/>
      <c r="Q202" s="225"/>
      <c r="R202" s="182" t="str">
        <f ca="1">IF(ISERROR($V202),"",OFFSET('Smelter Look-up'!$C$4,$V202-4,0)&amp;"")</f>
        <v>Malipo Haiyu Tungsten Co., Ltd.</v>
      </c>
      <c r="S202" s="181" t="str">
        <f t="shared" ca="1" si="29"/>
        <v>CN</v>
      </c>
      <c r="T202" s="181" t="str">
        <f ca="1">IF(B202="","",IF(ISERROR(MATCH($J202,SorP!$B$1:$B$6226,0)),"",INDIRECT("'SorP'!$A$"&amp;MATCH($S202&amp;$J202,SorP!C:C,0))))</f>
        <v>CN-YN</v>
      </c>
      <c r="U202" s="201"/>
      <c r="V202" s="226">
        <f>IF(C202="",NA(),IF(OR(C202="Smelter not listed",C202="Smelter not yet identified"),MATCH($B202&amp;$D202,'Smelter Look-up'!$J:$J,0),MATCH($B202&amp;$C202,'Smelter Look-up'!$J:$J,0)))</f>
        <v>610</v>
      </c>
      <c r="X202" s="227">
        <f t="shared" si="30"/>
        <v>0</v>
      </c>
      <c r="AB202" s="228" t="str">
        <f t="shared" si="31"/>
        <v>TungstenMalipo Haiyu Tungsten Co., Ltd.</v>
      </c>
    </row>
    <row r="203" spans="1:28" s="227" customFormat="1" ht="43.9" customHeight="1">
      <c r="A203" s="181" t="s">
        <v>137</v>
      </c>
      <c r="B203" s="182" t="s">
        <v>1101</v>
      </c>
      <c r="C203" s="186" t="s">
        <v>147</v>
      </c>
      <c r="D203" s="230" t="s">
        <v>147</v>
      </c>
      <c r="E203" s="182" t="s">
        <v>1069</v>
      </c>
      <c r="F203" s="182" t="s">
        <v>137</v>
      </c>
      <c r="G203" s="182" t="str">
        <f ca="1">IF(C203=$X$4,IF(ISERROR($V203),"Enter smelter details","RMI"),IF(ISERROR($V203),"",OFFSET('Smelter Look-up'!$F$4,$V203-4,0)))</f>
        <v>RMI</v>
      </c>
      <c r="H203" s="183">
        <f ca="1">IF(ISERROR($V203),"",OFFSET('Smelter Look-up'!$G$4,$V203-4,0))</f>
        <v>0</v>
      </c>
      <c r="I203" s="184" t="str">
        <f ca="1">IF(ISERROR($V203),"",OFFSET('Smelter Look-up'!$H$4,$V203-4,0))</f>
        <v>Xiamen</v>
      </c>
      <c r="J203" s="184" t="str">
        <f ca="1">IF(ISERROR($V203),"",OFFSET('Smelter Look-up'!$I$4,$V203-4,0))</f>
        <v>Fujian Sheng</v>
      </c>
      <c r="K203" s="224"/>
      <c r="L203" s="224"/>
      <c r="M203" s="224"/>
      <c r="N203" s="224"/>
      <c r="O203" s="224"/>
      <c r="P203" s="185"/>
      <c r="Q203" s="225"/>
      <c r="R203" s="182" t="str">
        <f ca="1">IF(ISERROR($V203),"",OFFSET('Smelter Look-up'!$C$4,$V203-4,0)&amp;"")</f>
        <v>Xiamen Tungsten (H.C.) Co., Ltd.</v>
      </c>
      <c r="S203" s="181" t="str">
        <f t="shared" ca="1" si="29"/>
        <v>CN</v>
      </c>
      <c r="T203" s="181" t="str">
        <f ca="1">IF(B203="","",IF(ISERROR(MATCH($J203,SorP!$B$1:$B$6226,0)),"",INDIRECT("'SorP'!$A$"&amp;MATCH($S203&amp;$J203,SorP!C:C,0))))</f>
        <v>CN-FJ</v>
      </c>
      <c r="U203" s="201"/>
      <c r="V203" s="226">
        <f>IF(C203="",NA(),IF(OR(C203="Smelter not listed",C203="Smelter not yet identified"),MATCH($B203&amp;$D203,'Smelter Look-up'!$J:$J,0),MATCH($B203&amp;$C203,'Smelter Look-up'!$J:$J,0)))</f>
        <v>635</v>
      </c>
      <c r="X203" s="227">
        <f t="shared" si="30"/>
        <v>0</v>
      </c>
      <c r="AB203" s="228" t="str">
        <f t="shared" si="31"/>
        <v>TungstenXiamen Tungsten (H.C.) Co., Ltd.</v>
      </c>
    </row>
    <row r="204" spans="1:28" s="227" customFormat="1" ht="43.9" customHeight="1">
      <c r="A204" s="181" t="s">
        <v>130</v>
      </c>
      <c r="B204" s="182" t="s">
        <v>1101</v>
      </c>
      <c r="C204" s="186" t="s">
        <v>148</v>
      </c>
      <c r="D204" s="230" t="s">
        <v>148</v>
      </c>
      <c r="E204" s="182" t="s">
        <v>1069</v>
      </c>
      <c r="F204" s="182" t="s">
        <v>130</v>
      </c>
      <c r="G204" s="182" t="str">
        <f ca="1">IF(C204=$X$4,IF(ISERROR($V204),"Enter smelter details","RMI"),IF(ISERROR($V204),"",OFFSET('Smelter Look-up'!$F$4,$V204-4,0)))</f>
        <v>RMI</v>
      </c>
      <c r="H204" s="183">
        <f ca="1">IF(ISERROR($V204),"",OFFSET('Smelter Look-up'!$G$4,$V204-4,0))</f>
        <v>0</v>
      </c>
      <c r="I204" s="184" t="str">
        <f ca="1">IF(ISERROR($V204),"",OFFSET('Smelter Look-up'!$H$4,$V204-4,0))</f>
        <v>Xiushui</v>
      </c>
      <c r="J204" s="184" t="str">
        <f ca="1">IF(ISERROR($V204),"",OFFSET('Smelter Look-up'!$I$4,$V204-4,0))</f>
        <v>Jiangxi Sheng</v>
      </c>
      <c r="K204" s="224"/>
      <c r="L204" s="224"/>
      <c r="M204" s="224"/>
      <c r="N204" s="224"/>
      <c r="O204" s="224"/>
      <c r="P204" s="185"/>
      <c r="Q204" s="225"/>
      <c r="R204" s="182" t="str">
        <f ca="1">IF(ISERROR($V204),"",OFFSET('Smelter Look-up'!$C$4,$V204-4,0)&amp;"")</f>
        <v>Jiangxi Gan Bei Tungsten Co., Ltd.</v>
      </c>
      <c r="S204" s="181" t="str">
        <f t="shared" ca="1" si="29"/>
        <v>CN</v>
      </c>
      <c r="T204" s="181" t="str">
        <f ca="1">IF(B204="","",IF(ISERROR(MATCH($J204,SorP!$B$1:$B$6226,0)),"",INDIRECT("'SorP'!$A$"&amp;MATCH($S204&amp;$J204,SorP!C:C,0))))</f>
        <v>CN-JX</v>
      </c>
      <c r="U204" s="201"/>
      <c r="V204" s="226">
        <f>IF(C204="",NA(),IF(OR(C204="Smelter not listed",C204="Smelter not yet identified"),MATCH($B204&amp;$D204,'Smelter Look-up'!$J:$J,0),MATCH($B204&amp;$C204,'Smelter Look-up'!$J:$J,0)))</f>
        <v>593</v>
      </c>
      <c r="X204" s="227">
        <f t="shared" si="30"/>
        <v>0</v>
      </c>
      <c r="AB204" s="228" t="str">
        <f t="shared" si="31"/>
        <v>TungstenJiangxi Gan Bei Tungsten Co., Ltd.</v>
      </c>
    </row>
    <row r="205" spans="1:28" s="227" customFormat="1" ht="43.9" customHeight="1">
      <c r="A205" s="181" t="s">
        <v>380</v>
      </c>
      <c r="B205" s="182" t="s">
        <v>1101</v>
      </c>
      <c r="C205" s="186" t="s">
        <v>379</v>
      </c>
      <c r="D205" s="230" t="s">
        <v>379</v>
      </c>
      <c r="E205" s="182" t="s">
        <v>1069</v>
      </c>
      <c r="F205" s="182" t="s">
        <v>380</v>
      </c>
      <c r="G205" s="182" t="str">
        <f ca="1">IF(C205=$X$4,IF(ISERROR($V205),"Enter smelter details","RMI"),IF(ISERROR($V205),"",OFFSET('Smelter Look-up'!$F$4,$V205-4,0)))</f>
        <v>RMI</v>
      </c>
      <c r="H205" s="183">
        <f ca="1">IF(ISERROR($V205),"",OFFSET('Smelter Look-up'!$G$4,$V205-4,0))</f>
        <v>0</v>
      </c>
      <c r="I205" s="184" t="str">
        <f ca="1">IF(ISERROR($V205),"",OFFSET('Smelter Look-up'!$H$4,$V205-4,0))</f>
        <v>Ganzhou</v>
      </c>
      <c r="J205" s="184" t="str">
        <f ca="1">IF(ISERROR($V205),"",OFFSET('Smelter Look-up'!$I$4,$V205-4,0))</f>
        <v>Jiangxi Sheng</v>
      </c>
      <c r="K205" s="224"/>
      <c r="L205" s="224"/>
      <c r="M205" s="224"/>
      <c r="N205" s="224"/>
      <c r="O205" s="224"/>
      <c r="P205" s="185"/>
      <c r="Q205" s="225"/>
      <c r="R205" s="182" t="str">
        <f ca="1">IF(ISERROR($V205),"",OFFSET('Smelter Look-up'!$C$4,$V205-4,0)&amp;"")</f>
        <v>Ganzhou Seadragon W &amp; Mo Co., Ltd.</v>
      </c>
      <c r="S205" s="181" t="str">
        <f t="shared" ca="1" si="29"/>
        <v>CN</v>
      </c>
      <c r="T205" s="181" t="str">
        <f ca="1">IF(B205="","",IF(ISERROR(MATCH($J205,SorP!$B$1:$B$6226,0)),"",INDIRECT("'SorP'!$A$"&amp;MATCH($S205&amp;$J205,SorP!C:C,0))))</f>
        <v>CN-JX</v>
      </c>
      <c r="U205" s="201"/>
      <c r="V205" s="226">
        <f>IF(C205="",NA(),IF(OR(C205="Smelter not listed",C205="Smelter not yet identified"),MATCH($B205&amp;$D205,'Smelter Look-up'!$J:$J,0),MATCH($B205&amp;$C205,'Smelter Look-up'!$J:$J,0)))</f>
        <v>576</v>
      </c>
      <c r="X205" s="227">
        <f t="shared" si="30"/>
        <v>0</v>
      </c>
      <c r="AB205" s="228" t="str">
        <f t="shared" si="31"/>
        <v>TungstenGanzhou Seadragon W &amp; Mo Co., Ltd.</v>
      </c>
    </row>
    <row r="206" spans="1:28" s="227" customFormat="1" ht="43.9" customHeight="1">
      <c r="A206" s="181" t="s">
        <v>13777</v>
      </c>
      <c r="B206" s="182" t="s">
        <v>1101</v>
      </c>
      <c r="C206" s="186" t="s">
        <v>13763</v>
      </c>
      <c r="D206" s="230" t="s">
        <v>13763</v>
      </c>
      <c r="E206" s="182" t="s">
        <v>863</v>
      </c>
      <c r="F206" s="182" t="s">
        <v>13777</v>
      </c>
      <c r="G206" s="182" t="str">
        <f ca="1">IF(C206=$X$4,IF(ISERROR($V206),"Enter smelter details","RMI"),IF(ISERROR($V206),"",OFFSET('Smelter Look-up'!$F$4,$V206-4,0)))</f>
        <v>RMI</v>
      </c>
      <c r="H206" s="183">
        <f ca="1">IF(ISERROR($V206),"",OFFSET('Smelter Look-up'!$G$4,$V206-4,0))</f>
        <v>0</v>
      </c>
      <c r="I206" s="184" t="str">
        <f ca="1">IF(ISERROR($V206),"",OFFSET('Smelter Look-up'!$H$4,$V206-4,0))</f>
        <v>Vinh Bao District</v>
      </c>
      <c r="J206" s="184" t="str">
        <f ca="1">IF(ISERROR($V206),"",OFFSET('Smelter Look-up'!$I$4,$V206-4,0))</f>
        <v>Hai Phong</v>
      </c>
      <c r="K206" s="224"/>
      <c r="L206" s="224"/>
      <c r="M206" s="224"/>
      <c r="N206" s="224"/>
      <c r="O206" s="224"/>
      <c r="P206" s="185"/>
      <c r="Q206" s="225"/>
      <c r="R206" s="182" t="str">
        <f ca="1">IF(ISERROR($V206),"",OFFSET('Smelter Look-up'!$C$4,$V206-4,0)&amp;"")</f>
        <v>Asia Tungsten Products Vietnam Ltd.</v>
      </c>
      <c r="S206" s="181" t="str">
        <f t="shared" ca="1" si="29"/>
        <v>VN</v>
      </c>
      <c r="T206" s="181" t="str">
        <f ca="1">IF(B206="","",IF(ISERROR(MATCH($J206,SorP!$B$1:$B$6226,0)),"",INDIRECT("'SorP'!$A$"&amp;MATCH($S206&amp;$J206,SorP!C:C,0))))</f>
        <v>VN-HP</v>
      </c>
      <c r="U206" s="201"/>
      <c r="V206" s="226">
        <f>IF(C206="",NA(),IF(OR(C206="Smelter not listed",C206="Smelter not yet identified"),MATCH($B206&amp;$D206,'Smelter Look-up'!$J:$J,0),MATCH($B206&amp;$C206,'Smelter Look-up'!$J:$J,0)))</f>
        <v>561</v>
      </c>
      <c r="X206" s="227">
        <f t="shared" si="30"/>
        <v>0</v>
      </c>
      <c r="AB206" s="228" t="str">
        <f t="shared" si="31"/>
        <v>TungstenAsia Tungsten Products Vietnam Ltd.</v>
      </c>
    </row>
    <row r="207" spans="1:28" s="227" customFormat="1" ht="43.9" customHeight="1">
      <c r="A207" s="181" t="s">
        <v>1370</v>
      </c>
      <c r="B207" s="182" t="s">
        <v>1101</v>
      </c>
      <c r="C207" s="186" t="s">
        <v>15354</v>
      </c>
      <c r="D207" s="230" t="s">
        <v>15354</v>
      </c>
      <c r="E207" s="182" t="s">
        <v>1069</v>
      </c>
      <c r="F207" s="182" t="s">
        <v>1370</v>
      </c>
      <c r="G207" s="182" t="str">
        <f ca="1">IF(C207=$X$4,IF(ISERROR($V207),"Enter smelter details","RMI"),IF(ISERROR($V207),"",OFFSET('Smelter Look-up'!$F$4,$V207-4,0)))</f>
        <v>RMI</v>
      </c>
      <c r="H207" s="183">
        <f ca="1">IF(ISERROR($V207),"",OFFSET('Smelter Look-up'!$G$4,$V207-4,0))</f>
        <v>0</v>
      </c>
      <c r="I207" s="184" t="str">
        <f ca="1">IF(ISERROR($V207),"",OFFSET('Smelter Look-up'!$H$4,$V207-4,0))</f>
        <v>Chenzhou</v>
      </c>
      <c r="J207" s="184" t="str">
        <f ca="1">IF(ISERROR($V207),"",OFFSET('Smelter Look-up'!$I$4,$V207-4,0))</f>
        <v>Hunan Sheng</v>
      </c>
      <c r="K207" s="224"/>
      <c r="L207" s="224"/>
      <c r="M207" s="224"/>
      <c r="N207" s="224"/>
      <c r="O207" s="224"/>
      <c r="P207" s="185"/>
      <c r="Q207" s="225"/>
      <c r="R207" s="182" t="str">
        <f ca="1">IF(ISERROR($V207),"",OFFSET('Smelter Look-up'!$C$4,$V207-4,0)&amp;"")</f>
        <v>Hunan Shizhuyuan Nonferrous Metals Co., Ltd. Chenzhou Tungsten Products Branch</v>
      </c>
      <c r="S207" s="181" t="str">
        <f t="shared" ca="1" si="29"/>
        <v>CN</v>
      </c>
      <c r="T207" s="181" t="str">
        <f ca="1">IF(B207="","",IF(ISERROR(MATCH($J207,SorP!$B$1:$B$6226,0)),"",INDIRECT("'SorP'!$A$"&amp;MATCH($S207&amp;$J207,SorP!C:C,0))))</f>
        <v>CN-HN</v>
      </c>
      <c r="U207" s="201"/>
      <c r="V207" s="226">
        <f>IF(C207="",NA(),IF(OR(C207="Smelter not listed",C207="Smelter not yet identified"),MATCH($B207&amp;$D207,'Smelter Look-up'!$J:$J,0),MATCH($B207&amp;$C207,'Smelter Look-up'!$J:$J,0)))</f>
        <v>589</v>
      </c>
      <c r="X207" s="227">
        <f t="shared" si="30"/>
        <v>0</v>
      </c>
      <c r="AB207" s="228" t="str">
        <f t="shared" si="31"/>
        <v>TungstenHunan Shizhuyuan Nonferrous Metals Co., Ltd. Chenzhou Tungsten Products Branch</v>
      </c>
    </row>
    <row r="208" spans="1:28" s="227" customFormat="1" ht="43.9" customHeight="1">
      <c r="A208" s="181" t="s">
        <v>1390</v>
      </c>
      <c r="B208" s="182" t="s">
        <v>1101</v>
      </c>
      <c r="C208" s="186" t="s">
        <v>2487</v>
      </c>
      <c r="D208" s="230" t="s">
        <v>2487</v>
      </c>
      <c r="E208" s="182" t="s">
        <v>1070</v>
      </c>
      <c r="F208" s="182" t="s">
        <v>1390</v>
      </c>
      <c r="G208" s="182" t="str">
        <f ca="1">IF(C208=$X$4,IF(ISERROR($V208),"Enter smelter details","RMI"),IF(ISERROR($V208),"",OFFSET('Smelter Look-up'!$F$4,$V208-4,0)))</f>
        <v>RMI</v>
      </c>
      <c r="H208" s="183">
        <f ca="1">IF(ISERROR($V208),"",OFFSET('Smelter Look-up'!$G$4,$V208-4,0))</f>
        <v>0</v>
      </c>
      <c r="I208" s="184" t="str">
        <f ca="1">IF(ISERROR($V208),"",OFFSET('Smelter Look-up'!$H$4,$V208-4,0))</f>
        <v>Goslar</v>
      </c>
      <c r="J208" s="184" t="str">
        <f ca="1">IF(ISERROR($V208),"",OFFSET('Smelter Look-up'!$I$4,$V208-4,0))</f>
        <v>Niedersachsen</v>
      </c>
      <c r="K208" s="224"/>
      <c r="L208" s="224"/>
      <c r="M208" s="224"/>
      <c r="N208" s="224"/>
      <c r="O208" s="224"/>
      <c r="P208" s="185"/>
      <c r="Q208" s="225"/>
      <c r="R208" s="182" t="str">
        <f ca="1">IF(ISERROR($V208),"",OFFSET('Smelter Look-up'!$C$4,$V208-4,0)&amp;"")</f>
        <v>H.C. Starck Tungsten GmbH</v>
      </c>
      <c r="S208" s="181" t="str">
        <f t="shared" ca="1" si="29"/>
        <v>DE</v>
      </c>
      <c r="T208" s="181" t="str">
        <f ca="1">IF(B208="","",IF(ISERROR(MATCH($J208,SorP!$B$1:$B$6226,0)),"",INDIRECT("'SorP'!$A$"&amp;MATCH($S208&amp;$J208,SorP!C:C,0))))</f>
        <v>DE-NI</v>
      </c>
      <c r="U208" s="201"/>
      <c r="V208" s="226">
        <f>IF(C208="",NA(),IF(OR(C208="Smelter not listed",C208="Smelter not yet identified"),MATCH($B208&amp;$D208,'Smelter Look-up'!$J:$J,0),MATCH($B208&amp;$C208,'Smelter Look-up'!$J:$J,0)))</f>
        <v>582</v>
      </c>
      <c r="X208" s="227">
        <f t="shared" si="30"/>
        <v>0</v>
      </c>
      <c r="AB208" s="228" t="str">
        <f t="shared" si="31"/>
        <v>TungstenH.C. Starck Tungsten GmbH</v>
      </c>
    </row>
    <row r="209" spans="1:28" s="227" customFormat="1" ht="43.9" customHeight="1">
      <c r="A209" s="181" t="s">
        <v>1391</v>
      </c>
      <c r="B209" s="182" t="s">
        <v>1101</v>
      </c>
      <c r="C209" s="186" t="s">
        <v>14948</v>
      </c>
      <c r="D209" s="230" t="s">
        <v>14948</v>
      </c>
      <c r="E209" s="182" t="s">
        <v>1070</v>
      </c>
      <c r="F209" s="182" t="s">
        <v>1391</v>
      </c>
      <c r="G209" s="182" t="str">
        <f ca="1">IF(C209=$X$4,IF(ISERROR($V209),"Enter smelter details","RMI"),IF(ISERROR($V209),"",OFFSET('Smelter Look-up'!$F$4,$V209-4,0)))</f>
        <v>RMI</v>
      </c>
      <c r="H209" s="183">
        <f ca="1">IF(ISERROR($V209),"",OFFSET('Smelter Look-up'!$G$4,$V209-4,0))</f>
        <v>0</v>
      </c>
      <c r="I209" s="184" t="str">
        <f ca="1">IF(ISERROR($V209),"",OFFSET('Smelter Look-up'!$H$4,$V209-4,0))</f>
        <v>Laufenburg</v>
      </c>
      <c r="J209" s="184" t="str">
        <f ca="1">IF(ISERROR($V209),"",OFFSET('Smelter Look-up'!$I$4,$V209-4,0))</f>
        <v>Baden-Württemberg</v>
      </c>
      <c r="K209" s="224"/>
      <c r="L209" s="224"/>
      <c r="M209" s="224"/>
      <c r="N209" s="224"/>
      <c r="O209" s="224"/>
      <c r="P209" s="185"/>
      <c r="Q209" s="225"/>
      <c r="R209" s="182" t="str">
        <f ca="1">IF(ISERROR($V209),"",OFFSET('Smelter Look-up'!$C$4,$V209-4,0)&amp;"")</f>
        <v>TANIOBIS Smelting GmbH &amp; Co. KG</v>
      </c>
      <c r="S209" s="181" t="str">
        <f t="shared" ca="1" si="29"/>
        <v>DE</v>
      </c>
      <c r="T209" s="181" t="str">
        <f ca="1">IF(B209="","",IF(ISERROR(MATCH($J209,SorP!$B$1:$B$6226,0)),"",INDIRECT("'SorP'!$A$"&amp;MATCH($S209&amp;$J209,SorP!C:C,0))))</f>
        <v>DE-BW</v>
      </c>
      <c r="U209" s="201"/>
      <c r="V209" s="226">
        <f>IF(C209="",NA(),IF(OR(C209="Smelter not listed",C209="Smelter not yet identified"),MATCH($B209&amp;$D209,'Smelter Look-up'!$J:$J,0),MATCH($B209&amp;$C209,'Smelter Look-up'!$J:$J,0)))</f>
        <v>626</v>
      </c>
      <c r="X209" s="227">
        <f t="shared" si="30"/>
        <v>0</v>
      </c>
      <c r="AB209" s="228" t="str">
        <f t="shared" si="31"/>
        <v>TungstenTANIOBIS Smelting GmbH &amp; Co. KG</v>
      </c>
    </row>
    <row r="210" spans="1:28" s="227" customFormat="1" ht="43.9" customHeight="1">
      <c r="A210" s="181" t="s">
        <v>1394</v>
      </c>
      <c r="B210" s="182" t="s">
        <v>1101</v>
      </c>
      <c r="C210" s="186" t="s">
        <v>14973</v>
      </c>
      <c r="D210" s="230" t="s">
        <v>14973</v>
      </c>
      <c r="E210" s="182" t="s">
        <v>863</v>
      </c>
      <c r="F210" s="182" t="s">
        <v>1394</v>
      </c>
      <c r="G210" s="182" t="str">
        <f ca="1">IF(C210=$X$4,IF(ISERROR($V210),"Enter smelter details","RMI"),IF(ISERROR($V210),"",OFFSET('Smelter Look-up'!$F$4,$V210-4,0)))</f>
        <v>RMI</v>
      </c>
      <c r="H210" s="183">
        <f ca="1">IF(ISERROR($V210),"",OFFSET('Smelter Look-up'!$G$4,$V210-4,0))</f>
        <v>0</v>
      </c>
      <c r="I210" s="184" t="str">
        <f ca="1">IF(ISERROR($V210),"",OFFSET('Smelter Look-up'!$H$4,$V210-4,0))</f>
        <v>Dai Tu</v>
      </c>
      <c r="J210" s="184" t="str">
        <f ca="1">IF(ISERROR($V210),"",OFFSET('Smelter Look-up'!$I$4,$V210-4,0))</f>
        <v>Thái Nguyên</v>
      </c>
      <c r="K210" s="224"/>
      <c r="L210" s="224"/>
      <c r="M210" s="224"/>
      <c r="N210" s="224"/>
      <c r="O210" s="224"/>
      <c r="P210" s="185"/>
      <c r="Q210" s="225"/>
      <c r="R210" s="182" t="str">
        <f ca="1">IF(ISERROR($V210),"",OFFSET('Smelter Look-up'!$C$4,$V210-4,0)&amp;"")</f>
        <v>Masan High-Tech Materials</v>
      </c>
      <c r="S210" s="181" t="str">
        <f t="shared" ca="1" si="29"/>
        <v>VN</v>
      </c>
      <c r="T210" s="181" t="str">
        <f ca="1">IF(B210="","",IF(ISERROR(MATCH($J210,SorP!$B$1:$B$6226,0)),"",INDIRECT("'SorP'!$A$"&amp;MATCH($S210&amp;$J210,SorP!C:C,0))))</f>
        <v>VN-69</v>
      </c>
      <c r="U210" s="201"/>
      <c r="V210" s="226">
        <f>IF(C210="",NA(),IF(OR(C210="Smelter not listed",C210="Smelter not yet identified"),MATCH($B210&amp;$D210,'Smelter Look-up'!$J:$J,0),MATCH($B210&amp;$C210,'Smelter Look-up'!$J:$J,0)))</f>
        <v>611</v>
      </c>
      <c r="X210" s="227">
        <f t="shared" si="30"/>
        <v>0</v>
      </c>
      <c r="AB210" s="228" t="str">
        <f t="shared" si="31"/>
        <v>TungstenMasan High-Tech Materials</v>
      </c>
    </row>
    <row r="211" spans="1:28" s="227" customFormat="1" ht="43.9" customHeight="1">
      <c r="A211" s="181" t="s">
        <v>1393</v>
      </c>
      <c r="B211" s="182" t="s">
        <v>1101</v>
      </c>
      <c r="C211" s="186" t="s">
        <v>1392</v>
      </c>
      <c r="D211" s="230" t="s">
        <v>1392</v>
      </c>
      <c r="E211" s="182" t="s">
        <v>1069</v>
      </c>
      <c r="F211" s="182" t="s">
        <v>1393</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Jiangwu H.C. Starck Tungsten Products Co., Ltd.</v>
      </c>
      <c r="S211" s="181" t="str">
        <f t="shared" ca="1" si="29"/>
        <v>CN</v>
      </c>
      <c r="T211" s="181" t="str">
        <f ca="1">IF(B211="","",IF(ISERROR(MATCH($J211,SorP!$B$1:$B$6226,0)),"",INDIRECT("'SorP'!$A$"&amp;MATCH($S211&amp;$J211,SorP!C:C,0))))</f>
        <v>CN-JX</v>
      </c>
      <c r="U211" s="201"/>
      <c r="V211" s="226">
        <f>IF(C211="",NA(),IF(OR(C211="Smelter not listed",C211="Smelter not yet identified"),MATCH($B211&amp;$D211,'Smelter Look-up'!$J:$J,0),MATCH($B211&amp;$C211,'Smelter Look-up'!$J:$J,0)))</f>
        <v>592</v>
      </c>
      <c r="X211" s="227">
        <f t="shared" si="30"/>
        <v>0</v>
      </c>
      <c r="AB211" s="228" t="str">
        <f t="shared" si="31"/>
        <v>TungstenJiangwu H.C. Starck Tungsten Products Co., Ltd.</v>
      </c>
    </row>
    <row r="212" spans="1:28" s="227" customFormat="1" ht="43.9" customHeight="1">
      <c r="A212" s="181" t="s">
        <v>1796</v>
      </c>
      <c r="B212" s="182" t="s">
        <v>1101</v>
      </c>
      <c r="C212" s="186" t="s">
        <v>1795</v>
      </c>
      <c r="D212" s="230" t="s">
        <v>1795</v>
      </c>
      <c r="E212" s="182" t="s">
        <v>2384</v>
      </c>
      <c r="F212" s="182" t="s">
        <v>1796</v>
      </c>
      <c r="G212" s="182" t="str">
        <f ca="1">IF(C212=$X$4,IF(ISERROR($V212),"Enter smelter details","RMI"),IF(ISERROR($V212),"",OFFSET('Smelter Look-up'!$F$4,$V212-4,0)))</f>
        <v>RMI</v>
      </c>
      <c r="H212" s="183">
        <f ca="1">IF(ISERROR($V212),"",OFFSET('Smelter Look-up'!$G$4,$V212-4,0))</f>
        <v>0</v>
      </c>
      <c r="I212" s="184" t="str">
        <f ca="1">IF(ISERROR($V212),"",OFFSET('Smelter Look-up'!$H$4,$V212-4,0))</f>
        <v>Depew</v>
      </c>
      <c r="J212" s="184" t="str">
        <f ca="1">IF(ISERROR($V212),"",OFFSET('Smelter Look-up'!$I$4,$V212-4,0))</f>
        <v>New York</v>
      </c>
      <c r="K212" s="224"/>
      <c r="L212" s="224"/>
      <c r="M212" s="224"/>
      <c r="N212" s="224"/>
      <c r="O212" s="224"/>
      <c r="P212" s="185"/>
      <c r="Q212" s="225"/>
      <c r="R212" s="182" t="str">
        <f ca="1">IF(ISERROR($V212),"",OFFSET('Smelter Look-up'!$C$4,$V212-4,0)&amp;"")</f>
        <v>Niagara Refining LLC</v>
      </c>
      <c r="S212" s="181" t="str">
        <f t="shared" ca="1" si="29"/>
        <v>US</v>
      </c>
      <c r="T212" s="181" t="str">
        <f ca="1">IF(B212="","",IF(ISERROR(MATCH($J212,SorP!$B$1:$B$6226,0)),"",INDIRECT("'SorP'!$A$"&amp;MATCH($S212&amp;$J212,SorP!C:C,0))))</f>
        <v>US-NY</v>
      </c>
      <c r="U212" s="201"/>
      <c r="V212" s="226">
        <f>IF(C212="",NA(),IF(OR(C212="Smelter not listed",C212="Smelter not yet identified"),MATCH($B212&amp;$D212,'Smelter Look-up'!$J:$J,0),MATCH($B212&amp;$C212,'Smelter Look-up'!$J:$J,0)))</f>
        <v>616</v>
      </c>
      <c r="X212" s="227">
        <f t="shared" si="30"/>
        <v>0</v>
      </c>
      <c r="AB212" s="228" t="str">
        <f t="shared" si="31"/>
        <v>TungstenNiagara Refining LLC</v>
      </c>
    </row>
    <row r="213" spans="1:28" s="227" customFormat="1" ht="43.9" customHeight="1">
      <c r="A213" s="181" t="s">
        <v>13724</v>
      </c>
      <c r="B213" s="182" t="s">
        <v>1101</v>
      </c>
      <c r="C213" s="186" t="s">
        <v>14970</v>
      </c>
      <c r="D213" s="230" t="s">
        <v>14970</v>
      </c>
      <c r="E213" s="182" t="s">
        <v>1069</v>
      </c>
      <c r="F213" s="182" t="s">
        <v>13724</v>
      </c>
      <c r="G213" s="182" t="str">
        <f ca="1">IF(C213=$X$4,IF(ISERROR($V213),"Enter smelter details","RMI"),IF(ISERROR($V213),"",OFFSET('Smelter Look-up'!$F$4,$V213-4,0)))</f>
        <v>RMI</v>
      </c>
      <c r="H213" s="183">
        <f ca="1">IF(ISERROR($V213),"",OFFSET('Smelter Look-up'!$G$4,$V213-4,0))</f>
        <v>0</v>
      </c>
      <c r="I213" s="184" t="str">
        <f ca="1">IF(ISERROR($V213),"",OFFSET('Smelter Look-up'!$H$4,$V213-4,0))</f>
        <v>Luoyang</v>
      </c>
      <c r="J213" s="184" t="str">
        <f ca="1">IF(ISERROR($V213),"",OFFSET('Smelter Look-up'!$I$4,$V213-4,0))</f>
        <v>Henan Sheng</v>
      </c>
      <c r="K213" s="224"/>
      <c r="L213" s="224"/>
      <c r="M213" s="224"/>
      <c r="N213" s="224"/>
      <c r="O213" s="224"/>
      <c r="P213" s="185"/>
      <c r="Q213" s="225"/>
      <c r="R213" s="182" t="str">
        <f ca="1">IF(ISERROR($V213),"",OFFSET('Smelter Look-up'!$C$4,$V213-4,0)&amp;"")</f>
        <v>China Molybdenum Tungsten Co., Ltd.</v>
      </c>
      <c r="S213" s="181" t="str">
        <f t="shared" ca="1" si="29"/>
        <v>CN</v>
      </c>
      <c r="T213" s="181" t="str">
        <f ca="1">IF(B213="","",IF(ISERROR(MATCH($J213,SorP!$B$1:$B$6226,0)),"",INDIRECT("'SorP'!$A$"&amp;MATCH($S213&amp;$J213,SorP!C:C,0))))</f>
        <v>CN-HA</v>
      </c>
      <c r="U213" s="201"/>
      <c r="V213" s="226">
        <f>IF(C213="",NA(),IF(OR(C213="Smelter not listed",C213="Smelter not yet identified"),MATCH($B213&amp;$D213,'Smelter Look-up'!$J:$J,0),MATCH($B213&amp;$C213,'Smelter Look-up'!$J:$J,0)))</f>
        <v>567</v>
      </c>
      <c r="X213" s="227">
        <f t="shared" si="30"/>
        <v>0</v>
      </c>
      <c r="AB213" s="228" t="str">
        <f t="shared" si="31"/>
        <v>TungstenChina Molybdenum Tungsten Co., Ltd.</v>
      </c>
    </row>
    <row r="214" spans="1:28" s="227" customFormat="1" ht="43.9" customHeight="1">
      <c r="A214" s="181" t="s">
        <v>2225</v>
      </c>
      <c r="B214" s="182" t="s">
        <v>1101</v>
      </c>
      <c r="C214" s="186" t="s">
        <v>2295</v>
      </c>
      <c r="D214" s="230" t="s">
        <v>2295</v>
      </c>
      <c r="E214" s="182" t="s">
        <v>852</v>
      </c>
      <c r="F214" s="182" t="s">
        <v>2225</v>
      </c>
      <c r="G214" s="182" t="str">
        <f ca="1">IF(C214=$X$4,IF(ISERROR($V214),"Enter smelter details","RMI"),IF(ISERROR($V214),"",OFFSET('Smelter Look-up'!$F$4,$V214-4,0)))</f>
        <v>RMI</v>
      </c>
      <c r="H214" s="183">
        <f ca="1">IF(ISERROR($V214),"",OFFSET('Smelter Look-up'!$G$4,$V214-4,0))</f>
        <v>0</v>
      </c>
      <c r="I214" s="184" t="str">
        <f ca="1">IF(ISERROR($V214),"",OFFSET('Smelter Look-up'!$H$4,$V214-4,0))</f>
        <v>Marilao</v>
      </c>
      <c r="J214" s="184" t="str">
        <f ca="1">IF(ISERROR($V214),"",OFFSET('Smelter Look-up'!$I$4,$V214-4,0))</f>
        <v>Bulacan</v>
      </c>
      <c r="K214" s="224"/>
      <c r="L214" s="224"/>
      <c r="M214" s="224"/>
      <c r="N214" s="224"/>
      <c r="O214" s="224"/>
      <c r="P214" s="185"/>
      <c r="Q214" s="225"/>
      <c r="R214" s="182" t="str">
        <f ca="1">IF(ISERROR($V214),"",OFFSET('Smelter Look-up'!$C$4,$V214-4,0)&amp;"")</f>
        <v>Philippine Chuangxin Industrial Co., Inc.</v>
      </c>
      <c r="S214" s="181" t="str">
        <f t="shared" ca="1" si="29"/>
        <v>PH</v>
      </c>
      <c r="T214" s="181" t="str">
        <f ca="1">IF(B214="","",IF(ISERROR(MATCH($J214,SorP!$B$1:$B$6226,0)),"",INDIRECT("'SorP'!$A$"&amp;MATCH($S214&amp;$J214,SorP!C:C,0))))</f>
        <v>PH-BUL</v>
      </c>
      <c r="U214" s="201"/>
      <c r="V214" s="226">
        <f>IF(C214="",NA(),IF(OR(C214="Smelter not listed",C214="Smelter not yet identified"),MATCH($B214&amp;$D214,'Smelter Look-up'!$J:$J,0),MATCH($B214&amp;$C214,'Smelter Look-up'!$J:$J,0)))</f>
        <v>623</v>
      </c>
      <c r="X214" s="227">
        <f t="shared" si="30"/>
        <v>0</v>
      </c>
      <c r="AB214" s="228" t="str">
        <f t="shared" si="31"/>
        <v>TungstenPhilippine Chuangxin Industrial Co., Inc.</v>
      </c>
    </row>
    <row r="215" spans="1:28" s="227" customFormat="1" ht="43.9" customHeight="1">
      <c r="A215" s="181" t="s">
        <v>13730</v>
      </c>
      <c r="B215" s="182" t="s">
        <v>1101</v>
      </c>
      <c r="C215" s="186" t="s">
        <v>13729</v>
      </c>
      <c r="D215" s="230" t="s">
        <v>13729</v>
      </c>
      <c r="E215" s="182" t="s">
        <v>2383</v>
      </c>
      <c r="F215" s="182" t="s">
        <v>13730</v>
      </c>
      <c r="G215" s="182" t="str">
        <f ca="1">IF(C215=$X$4,IF(ISERROR($V215),"Enter smelter details","RMI"),IF(ISERROR($V215),"",OFFSET('Smelter Look-up'!$F$4,$V215-4,0)))</f>
        <v>RMI</v>
      </c>
      <c r="H215" s="183">
        <f ca="1">IF(ISERROR($V215),"",OFFSET('Smelter Look-up'!$G$4,$V215-4,0))</f>
        <v>0</v>
      </c>
      <c r="I215" s="184" t="str">
        <f ca="1">IF(ISERROR($V215),"",OFFSET('Smelter Look-up'!$H$4,$V215-4,0))</f>
        <v>Fangliao</v>
      </c>
      <c r="J215" s="184" t="str">
        <f ca="1">IF(ISERROR($V215),"",OFFSET('Smelter Look-up'!$I$4,$V215-4,0))</f>
        <v>Pingtung</v>
      </c>
      <c r="K215" s="224"/>
      <c r="L215" s="224"/>
      <c r="M215" s="224"/>
      <c r="N215" s="224"/>
      <c r="O215" s="224"/>
      <c r="P215" s="185"/>
      <c r="Q215" s="225"/>
      <c r="R215" s="182" t="str">
        <f ca="1">IF(ISERROR($V215),"",OFFSET('Smelter Look-up'!$C$4,$V215-4,0)&amp;"")</f>
        <v>Lianyou Metals Co., Ltd.</v>
      </c>
      <c r="S215" s="181" t="str">
        <f t="shared" ca="1" si="29"/>
        <v>TW</v>
      </c>
      <c r="T215" s="181" t="str">
        <f ca="1">IF(B215="","",IF(ISERROR(MATCH($J215,SorP!$B$1:$B$6226,0)),"",INDIRECT("'SorP'!$A$"&amp;MATCH($S215&amp;$J215,SorP!C:C,0))))</f>
        <v>TW-PIF</v>
      </c>
      <c r="U215" s="201"/>
      <c r="V215" s="226">
        <f>IF(C215="",NA(),IF(OR(C215="Smelter not listed",C215="Smelter not yet identified"),MATCH($B215&amp;$D215,'Smelter Look-up'!$J:$J,0),MATCH($B215&amp;$C215,'Smelter Look-up'!$J:$J,0)))</f>
        <v>606</v>
      </c>
      <c r="X215" s="227">
        <f t="shared" si="30"/>
        <v>0</v>
      </c>
      <c r="AB215" s="228" t="str">
        <f t="shared" si="31"/>
        <v>TungstenLianyou Metals Co., Ltd.</v>
      </c>
    </row>
    <row r="216" spans="1:28" s="227" customFormat="1" ht="43.9" customHeight="1">
      <c r="A216" s="181" t="s">
        <v>13779</v>
      </c>
      <c r="B216" s="182" t="s">
        <v>1101</v>
      </c>
      <c r="C216" s="186" t="s">
        <v>15358</v>
      </c>
      <c r="D216" s="230" t="s">
        <v>15358</v>
      </c>
      <c r="E216" s="182" t="s">
        <v>1069</v>
      </c>
      <c r="F216" s="182" t="s">
        <v>13779</v>
      </c>
      <c r="G216" s="182" t="str">
        <f ca="1">IF(C216=$X$4,IF(ISERROR($V216),"Enter smelter details","RMI"),IF(ISERROR($V216),"",OFFSET('Smelter Look-up'!$F$4,$V216-4,0)))</f>
        <v>RMI</v>
      </c>
      <c r="H216" s="183">
        <f ca="1">IF(ISERROR($V216),"",OFFSET('Smelter Look-up'!$G$4,$V216-4,0))</f>
        <v>0</v>
      </c>
      <c r="I216" s="184" t="str">
        <f ca="1">IF(ISERROR($V216),"",OFFSET('Smelter Look-up'!$H$4,$V216-4,0))</f>
        <v>Shenzhen</v>
      </c>
      <c r="J216" s="184" t="str">
        <f ca="1">IF(ISERROR($V216),"",OFFSET('Smelter Look-up'!$I$4,$V216-4,0))</f>
        <v>Guangdong Sheng</v>
      </c>
      <c r="K216" s="224"/>
      <c r="L216" s="224"/>
      <c r="M216" s="224"/>
      <c r="N216" s="224"/>
      <c r="O216" s="224"/>
      <c r="P216" s="185"/>
      <c r="Q216" s="225"/>
      <c r="R216" s="182" t="str">
        <f ca="1">IF(ISERROR($V216),"",OFFSET('Smelter Look-up'!$C$4,$V216-4,0)&amp;"")</f>
        <v>Hubei Green Tungsten Co., Ltd.</v>
      </c>
      <c r="S216" s="181" t="str">
        <f t="shared" ca="1" si="29"/>
        <v>CN</v>
      </c>
      <c r="T216" s="181" t="str">
        <f ca="1">IF(B216="","",IF(ISERROR(MATCH($J216,SorP!$B$1:$B$6226,0)),"",INDIRECT("'SorP'!$A$"&amp;MATCH($S216&amp;$J216,SorP!C:C,0))))</f>
        <v>CN-GD</v>
      </c>
      <c r="U216" s="201"/>
      <c r="V216" s="226">
        <f>IF(C216="",NA(),IF(OR(C216="Smelter not listed",C216="Smelter not yet identified"),MATCH($B216&amp;$D216,'Smelter Look-up'!$J:$J,0),MATCH($B216&amp;$C216,'Smelter Look-up'!$J:$J,0)))</f>
        <v>585</v>
      </c>
      <c r="X216" s="227">
        <f t="shared" si="30"/>
        <v>0</v>
      </c>
      <c r="AB216" s="228" t="str">
        <f t="shared" si="31"/>
        <v>TungstenHubei Green Tungsten Co., Ltd.</v>
      </c>
    </row>
    <row r="217" spans="1:28" s="227" customFormat="1" ht="43.9" customHeight="1">
      <c r="A217" s="181" t="s">
        <v>13778</v>
      </c>
      <c r="B217" s="182" t="s">
        <v>1101</v>
      </c>
      <c r="C217" s="186" t="s">
        <v>13764</v>
      </c>
      <c r="D217" s="230" t="s">
        <v>13764</v>
      </c>
      <c r="E217" s="182" t="s">
        <v>1065</v>
      </c>
      <c r="F217" s="182" t="s">
        <v>13778</v>
      </c>
      <c r="G217" s="182" t="str">
        <f ca="1">IF(C217=$X$4,IF(ISERROR($V217),"Enter smelter details","RMI"),IF(ISERROR($V217),"",OFFSET('Smelter Look-up'!$F$4,$V217-4,0)))</f>
        <v>RMI</v>
      </c>
      <c r="H217" s="183">
        <f ca="1">IF(ISERROR($V217),"",OFFSET('Smelter Look-up'!$G$4,$V217-4,0))</f>
        <v>0</v>
      </c>
      <c r="I217" s="184" t="str">
        <f ca="1">IF(ISERROR($V217),"",OFFSET('Smelter Look-up'!$H$4,$V217-4,0))</f>
        <v>Araquari</v>
      </c>
      <c r="J217" s="184" t="str">
        <f ca="1">IF(ISERROR($V217),"",OFFSET('Smelter Look-up'!$I$4,$V217-4,0))</f>
        <v>Santa Catarina</v>
      </c>
      <c r="K217" s="224"/>
      <c r="L217" s="224"/>
      <c r="M217" s="224"/>
      <c r="N217" s="224"/>
      <c r="O217" s="224"/>
      <c r="P217" s="185"/>
      <c r="Q217" s="225"/>
      <c r="R217" s="182" t="str">
        <f ca="1">IF(ISERROR($V217),"",OFFSET('Smelter Look-up'!$C$4,$V217-4,0)&amp;"")</f>
        <v>Cronimet Brasil Ltda</v>
      </c>
      <c r="S217" s="181" t="str">
        <f t="shared" ca="1" si="29"/>
        <v>BR</v>
      </c>
      <c r="T217" s="181" t="str">
        <f ca="1">IF(B217="","",IF(ISERROR(MATCH($J217,SorP!$B$1:$B$6226,0)),"",INDIRECT("'SorP'!$A$"&amp;MATCH($S217&amp;$J217,SorP!C:C,0))))</f>
        <v>BR-SC</v>
      </c>
      <c r="U217" s="201"/>
      <c r="V217" s="226">
        <f>IF(C217="",NA(),IF(OR(C217="Smelter not listed",C217="Smelter not yet identified"),MATCH($B217&amp;$D217,'Smelter Look-up'!$J:$J,0),MATCH($B217&amp;$C217,'Smelter Look-up'!$J:$J,0)))</f>
        <v>571</v>
      </c>
      <c r="X217" s="227">
        <f t="shared" si="30"/>
        <v>0</v>
      </c>
      <c r="AB217" s="228" t="str">
        <f t="shared" si="31"/>
        <v>TungstenCronimet Brasil Ltda</v>
      </c>
    </row>
    <row r="218" spans="1:28" s="227" customFormat="1" ht="43.9" customHeight="1">
      <c r="A218" s="181" t="s">
        <v>14972</v>
      </c>
      <c r="B218" s="182" t="s">
        <v>1101</v>
      </c>
      <c r="C218" s="186" t="s">
        <v>15357</v>
      </c>
      <c r="D218" s="230" t="s">
        <v>15357</v>
      </c>
      <c r="E218" s="182" t="s">
        <v>1069</v>
      </c>
      <c r="F218" s="182" t="s">
        <v>14972</v>
      </c>
      <c r="G218" s="182" t="str">
        <f ca="1">IF(C218=$X$4,IF(ISERROR($V218),"Enter smelter details","RMI"),IF(ISERROR($V218),"",OFFSET('Smelter Look-up'!$F$4,$V218-4,0)))</f>
        <v>RMI</v>
      </c>
      <c r="H218" s="183">
        <f ca="1">IF(ISERROR($V218),"",OFFSET('Smelter Look-up'!$G$4,$V218-4,0))</f>
        <v>0</v>
      </c>
      <c r="I218" s="184" t="str">
        <f ca="1">IF(ISERROR($V218),"",OFFSET('Smelter Look-up'!$H$4,$V218-4,0))</f>
        <v>Longyan</v>
      </c>
      <c r="J218" s="184" t="str">
        <f ca="1">IF(ISERROR($V218),"",OFFSET('Smelter Look-up'!$I$4,$V218-4,0))</f>
        <v>Fujian Sheng</v>
      </c>
      <c r="K218" s="224"/>
      <c r="L218" s="224"/>
      <c r="M218" s="224"/>
      <c r="N218" s="224"/>
      <c r="O218" s="224"/>
      <c r="P218" s="185"/>
      <c r="Q218" s="225"/>
      <c r="R218" s="182" t="str">
        <f ca="1">IF(ISERROR($V218),"",OFFSET('Smelter Look-up'!$C$4,$V218-4,0)&amp;"")</f>
        <v>Fujian Xinlu Tungsten Co., Ltd.</v>
      </c>
      <c r="S218" s="181" t="str">
        <f t="shared" ca="1" si="29"/>
        <v>CN</v>
      </c>
      <c r="T218" s="181" t="str">
        <f ca="1">IF(B218="","",IF(ISERROR(MATCH($J218,SorP!$B$1:$B$6226,0)),"",INDIRECT("'SorP'!$A$"&amp;MATCH($S218&amp;$J218,SorP!C:C,0))))</f>
        <v>CN-FJ</v>
      </c>
      <c r="U218" s="201"/>
      <c r="V218" s="226">
        <f>IF(C218="",NA(),IF(OR(C218="Smelter not listed",C218="Smelter not yet identified"),MATCH($B218&amp;$D218,'Smelter Look-up'!$J:$J,0),MATCH($B218&amp;$C218,'Smelter Look-up'!$J:$J,0)))</f>
        <v>574</v>
      </c>
      <c r="X218" s="227">
        <f t="shared" si="30"/>
        <v>0</v>
      </c>
      <c r="AB218" s="228" t="str">
        <f t="shared" si="31"/>
        <v>TungstenFujian Xinlu Tungsten Co., Ltd.</v>
      </c>
    </row>
    <row r="219" spans="1:28" s="227" customFormat="1" ht="43.9" customHeight="1">
      <c r="A219" s="181" t="s">
        <v>15364</v>
      </c>
      <c r="B219" s="182" t="s">
        <v>1101</v>
      </c>
      <c r="C219" s="186" t="s">
        <v>15363</v>
      </c>
      <c r="D219" s="230" t="s">
        <v>15363</v>
      </c>
      <c r="E219" s="182" t="s">
        <v>15839</v>
      </c>
      <c r="F219" s="182" t="s">
        <v>15364</v>
      </c>
      <c r="G219" s="182" t="str">
        <f ca="1">IF(C219=$X$4,IF(ISERROR($V219),"Enter smelter details","RMI"),IF(ISERROR($V219),"",OFFSET('Smelter Look-up'!$F$4,$V219-4,0)))</f>
        <v>RMI</v>
      </c>
      <c r="H219" s="183">
        <f ca="1">IF(ISERROR($V219),"",OFFSET('Smelter Look-up'!$G$4,$V219-4,0))</f>
        <v>0</v>
      </c>
      <c r="I219" s="184" t="str">
        <f ca="1">IF(ISERROR($V219),"",OFFSET('Smelter Look-up'!$H$4,$V219-4,0))</f>
        <v>Song Cong</v>
      </c>
      <c r="J219" s="184" t="str">
        <f ca="1">IF(ISERROR($V219),"",OFFSET('Smelter Look-up'!$I$4,$V219-4,0))</f>
        <v>Thái Nguyên</v>
      </c>
      <c r="K219" s="224"/>
      <c r="L219" s="224"/>
      <c r="M219" s="224"/>
      <c r="N219" s="224"/>
      <c r="O219" s="224"/>
      <c r="P219" s="185"/>
      <c r="Q219" s="225"/>
      <c r="R219" s="182" t="str">
        <f ca="1">IF(ISERROR($V219),"",OFFSET('Smelter Look-up'!$C$4,$V219-4,0)&amp;"")</f>
        <v>Tungsten Vietnam Joint Stock Company</v>
      </c>
      <c r="S219" s="181" t="str">
        <f t="shared" ca="1" si="29"/>
        <v>Unknown</v>
      </c>
      <c r="T219" s="181" t="e">
        <f ca="1">IF(B219="","",IF(ISERROR(MATCH($J219,SorP!$B$1:$B$6226,0)),"",INDIRECT("'SorP'!$A$"&amp;MATCH($S219&amp;$J219,SorP!C:C,0))))</f>
        <v>#N/A</v>
      </c>
      <c r="U219" s="201"/>
      <c r="V219" s="226">
        <f>IF(C219="",NA(),IF(OR(C219="Smelter not listed",C219="Smelter not yet identified"),MATCH($B219&amp;$D219,'Smelter Look-up'!$J:$J,0),MATCH($B219&amp;$C219,'Smelter Look-up'!$J:$J,0)))</f>
        <v>628</v>
      </c>
      <c r="X219" s="227">
        <f t="shared" si="30"/>
        <v>0</v>
      </c>
      <c r="AB219" s="228" t="str">
        <f t="shared" si="31"/>
        <v>TungstenTungsten Vietnam Joint Stock Company</v>
      </c>
    </row>
    <row r="220" spans="1:28" s="227" customFormat="1" ht="43.9" customHeight="1">
      <c r="A220" s="181" t="s">
        <v>15650</v>
      </c>
      <c r="B220" s="182" t="s">
        <v>1101</v>
      </c>
      <c r="C220" s="186" t="s">
        <v>15649</v>
      </c>
      <c r="D220" s="230" t="s">
        <v>15649</v>
      </c>
      <c r="E220" s="182" t="s">
        <v>2383</v>
      </c>
      <c r="F220" s="182" t="s">
        <v>15650</v>
      </c>
      <c r="G220" s="182" t="str">
        <f ca="1">IF(C220=$X$4,IF(ISERROR($V220),"Enter smelter details","RMI"),IF(ISERROR($V220),"",OFFSET('Smelter Look-up'!$F$4,$V220-4,0)))</f>
        <v>RMI</v>
      </c>
      <c r="H220" s="183">
        <f ca="1">IF(ISERROR($V220),"",OFFSET('Smelter Look-up'!$G$4,$V220-4,0))</f>
        <v>0</v>
      </c>
      <c r="I220" s="184" t="str">
        <f ca="1">IF(ISERROR($V220),"",OFFSET('Smelter Look-up'!$H$4,$V220-4,0))</f>
        <v>Wujie</v>
      </c>
      <c r="J220" s="184" t="str">
        <f ca="1">IF(ISERROR($V220),"",OFFSET('Smelter Look-up'!$I$4,$V220-4,0))</f>
        <v>Yilan</v>
      </c>
      <c r="K220" s="224"/>
      <c r="L220" s="224"/>
      <c r="M220" s="224"/>
      <c r="N220" s="224"/>
      <c r="O220" s="224"/>
      <c r="P220" s="185"/>
      <c r="Q220" s="225"/>
      <c r="R220" s="182" t="str">
        <f ca="1">IF(ISERROR($V220),"",OFFSET('Smelter Look-up'!$C$4,$V220-4,0)&amp;"")</f>
        <v>Lianyou Resources Co., Ltd.</v>
      </c>
      <c r="S220" s="181" t="str">
        <f t="shared" ca="1" si="29"/>
        <v>TW</v>
      </c>
      <c r="T220" s="181" t="str">
        <f ca="1">IF(B220="","",IF(ISERROR(MATCH($J220,SorP!$B$1:$B$6226,0)),"",INDIRECT("'SorP'!$A$"&amp;MATCH($S220&amp;$J220,SorP!C:C,0))))</f>
        <v>TW-ILA</v>
      </c>
      <c r="U220" s="201"/>
      <c r="V220" s="226">
        <f>IF(C220="",NA(),IF(OR(C220="Smelter not listed",C220="Smelter not yet identified"),MATCH($B220&amp;$D220,'Smelter Look-up'!$J:$J,0),MATCH($B220&amp;$C220,'Smelter Look-up'!$J:$J,0)))</f>
        <v>607</v>
      </c>
      <c r="X220" s="227">
        <f t="shared" si="30"/>
        <v>0</v>
      </c>
      <c r="AB220" s="228" t="str">
        <f t="shared" si="31"/>
        <v>TungstenLianyou Resources Co., Ltd.</v>
      </c>
    </row>
    <row r="221" spans="1:28" s="227" customFormat="1" ht="43.9" customHeight="1">
      <c r="A221" s="181" t="s">
        <v>15658</v>
      </c>
      <c r="B221" s="182" t="s">
        <v>1101</v>
      </c>
      <c r="C221" s="186" t="s">
        <v>15657</v>
      </c>
      <c r="D221" s="230" t="s">
        <v>15657</v>
      </c>
      <c r="E221" s="182" t="s">
        <v>1069</v>
      </c>
      <c r="F221" s="182" t="s">
        <v>15658</v>
      </c>
      <c r="G221" s="182" t="str">
        <f ca="1">IF(C221=$X$4,IF(ISERROR($V221),"Enter smelter details","RMI"),IF(ISERROR($V221),"",OFFSET('Smelter Look-up'!$F$4,$V221-4,0)))</f>
        <v>RMI</v>
      </c>
      <c r="H221" s="183">
        <f ca="1">IF(ISERROR($V221),"",OFFSET('Smelter Look-up'!$G$4,$V221-4,0))</f>
        <v>0</v>
      </c>
      <c r="I221" s="184" t="str">
        <f ca="1">IF(ISERROR($V221),"",OFFSET('Smelter Look-up'!$H$4,$V221-4,0))</f>
        <v>Longyan</v>
      </c>
      <c r="J221" s="184" t="str">
        <f ca="1">IF(ISERROR($V221),"",OFFSET('Smelter Look-up'!$I$4,$V221-4,0))</f>
        <v>Fujian Sheng</v>
      </c>
      <c r="K221" s="224"/>
      <c r="L221" s="224"/>
      <c r="M221" s="224"/>
      <c r="N221" s="224"/>
      <c r="O221" s="224"/>
      <c r="P221" s="185"/>
      <c r="Q221" s="225"/>
      <c r="R221" s="182" t="str">
        <f ca="1">IF(ISERROR($V221),"",OFFSET('Smelter Look-up'!$C$4,$V221-4,0)&amp;"")</f>
        <v>Shinwon Tungsten (Fujian Shanghang) Co., Ltd.</v>
      </c>
      <c r="S221" s="181" t="str">
        <f t="shared" ca="1" si="29"/>
        <v>CN</v>
      </c>
      <c r="T221" s="181" t="str">
        <f ca="1">IF(B221="","",IF(ISERROR(MATCH($J221,SorP!$B$1:$B$6226,0)),"",INDIRECT("'SorP'!$A$"&amp;MATCH($S221&amp;$J221,SorP!C:C,0))))</f>
        <v>CN-FJ</v>
      </c>
      <c r="U221" s="201"/>
      <c r="V221" s="226">
        <f>IF(C221="",NA(),IF(OR(C221="Smelter not listed",C221="Smelter not yet identified"),MATCH($B221&amp;$D221,'Smelter Look-up'!$J:$J,0),MATCH($B221&amp;$C221,'Smelter Look-up'!$J:$J,0)))</f>
        <v>625</v>
      </c>
      <c r="X221" s="227">
        <f t="shared" si="30"/>
        <v>0</v>
      </c>
      <c r="AB221" s="228" t="str">
        <f t="shared" si="31"/>
        <v>TungstenShinwon Tungsten (Fujian Shanghang) Co., Ltd.</v>
      </c>
    </row>
    <row r="222" spans="1:28" s="227" customFormat="1" ht="43.9" customHeight="1">
      <c r="A222" s="181" t="s">
        <v>15648</v>
      </c>
      <c r="B222" s="182" t="s">
        <v>1101</v>
      </c>
      <c r="C222" s="186" t="s">
        <v>15716</v>
      </c>
      <c r="D222" s="230" t="s">
        <v>15716</v>
      </c>
      <c r="E222" s="182" t="s">
        <v>863</v>
      </c>
      <c r="F222" s="182" t="s">
        <v>15648</v>
      </c>
      <c r="G222" s="182" t="str">
        <f ca="1">IF(C222=$X$4,IF(ISERROR($V222),"Enter smelter details","RMI"),IF(ISERROR($V222),"",OFFSET('Smelter Look-up'!$F$4,$V222-4,0)))</f>
        <v>RMI</v>
      </c>
      <c r="H222" s="183">
        <f ca="1">IF(ISERROR($V222),"",OFFSET('Smelter Look-up'!$G$4,$V222-4,0))</f>
        <v>0</v>
      </c>
      <c r="I222" s="184" t="str">
        <f ca="1">IF(ISERROR($V222),"",OFFSET('Smelter Look-up'!$H$4,$V222-4,0))</f>
        <v>Song Cau Town</v>
      </c>
      <c r="J222" s="184" t="str">
        <f ca="1">IF(ISERROR($V222),"",OFFSET('Smelter Look-up'!$I$4,$V222-4,0))</f>
        <v>Phú Yên</v>
      </c>
      <c r="K222" s="224"/>
      <c r="L222" s="224"/>
      <c r="M222" s="224"/>
      <c r="N222" s="224"/>
      <c r="O222" s="224"/>
      <c r="P222" s="185"/>
      <c r="Q222" s="225"/>
      <c r="R222" s="182" t="str">
        <f ca="1">IF(ISERROR($V222),"",OFFSET('Smelter Look-up'!$C$4,$V222-4,0)&amp;"")</f>
        <v>KENEE MINING VIETNAM COMPANY LIMITED</v>
      </c>
      <c r="S222" s="181" t="str">
        <f t="shared" ca="1" si="29"/>
        <v>VN</v>
      </c>
      <c r="T222" s="181" t="str">
        <f ca="1">IF(B222="","",IF(ISERROR(MATCH($J222,SorP!$B$1:$B$6226,0)),"",INDIRECT("'SorP'!$A$"&amp;MATCH($S222&amp;$J222,SorP!C:C,0))))</f>
        <v>VN-32</v>
      </c>
      <c r="U222" s="201"/>
      <c r="V222" s="226">
        <f>IF(C222="",NA(),IF(OR(C222="Smelter not listed",C222="Smelter not yet identified"),MATCH($B222&amp;$D222,'Smelter Look-up'!$J:$J,0),MATCH($B222&amp;$C222,'Smelter Look-up'!$J:$J,0)))</f>
        <v>602</v>
      </c>
      <c r="X222" s="227">
        <f t="shared" si="30"/>
        <v>0</v>
      </c>
      <c r="AB222" s="228" t="str">
        <f t="shared" si="31"/>
        <v>TungstenKENEE MINING VIETNAM COMPANY LIMITED</v>
      </c>
    </row>
    <row r="223" spans="1:28" s="227" customFormat="1" ht="43.9" customHeight="1">
      <c r="A223" s="181" t="s">
        <v>15654</v>
      </c>
      <c r="B223" s="182" t="s">
        <v>1101</v>
      </c>
      <c r="C223" s="186" t="s">
        <v>15653</v>
      </c>
      <c r="D223" s="230" t="s">
        <v>15653</v>
      </c>
      <c r="E223" s="182" t="s">
        <v>852</v>
      </c>
      <c r="F223" s="182" t="s">
        <v>15654</v>
      </c>
      <c r="G223" s="182" t="str">
        <f ca="1">IF(C223=$X$4,IF(ISERROR($V223),"Enter smelter details","RMI"),IF(ISERROR($V223),"",OFFSET('Smelter Look-up'!$F$4,$V223-4,0)))</f>
        <v>RMI</v>
      </c>
      <c r="H223" s="183">
        <f ca="1">IF(ISERROR($V223),"",OFFSET('Smelter Look-up'!$G$4,$V223-4,0))</f>
        <v>0</v>
      </c>
      <c r="I223" s="184" t="str">
        <f ca="1">IF(ISERROR($V223),"",OFFSET('Smelter Look-up'!$H$4,$V223-4,0))</f>
        <v>San Simon</v>
      </c>
      <c r="J223" s="184" t="str">
        <f ca="1">IF(ISERROR($V223),"",OFFSET('Smelter Look-up'!$I$4,$V223-4,0))</f>
        <v>Pampanga</v>
      </c>
      <c r="K223" s="224"/>
      <c r="L223" s="224"/>
      <c r="M223" s="224"/>
      <c r="N223" s="224"/>
      <c r="O223" s="224"/>
      <c r="P223" s="185"/>
      <c r="Q223" s="225"/>
      <c r="R223" s="182" t="str">
        <f ca="1">IF(ISERROR($V223),"",OFFSET('Smelter Look-up'!$C$4,$V223-4,0)&amp;"")</f>
        <v>Philippine Bonway Manufacturing Industrial Corporation</v>
      </c>
      <c r="S223" s="181" t="str">
        <f t="shared" ca="1" si="29"/>
        <v>PH</v>
      </c>
      <c r="T223" s="181" t="str">
        <f ca="1">IF(B223="","",IF(ISERROR(MATCH($J223,SorP!$B$1:$B$6226,0)),"",INDIRECT("'SorP'!$A$"&amp;MATCH($S223&amp;$J223,SorP!C:C,0))))</f>
        <v>PH-PAM</v>
      </c>
      <c r="U223" s="201"/>
      <c r="V223" s="226">
        <f>IF(C223="",NA(),IF(OR(C223="Smelter not listed",C223="Smelter not yet identified"),MATCH($B223&amp;$D223,'Smelter Look-up'!$J:$J,0),MATCH($B223&amp;$C223,'Smelter Look-up'!$J:$J,0)))</f>
        <v>621</v>
      </c>
      <c r="X223" s="227">
        <f t="shared" si="30"/>
        <v>0</v>
      </c>
      <c r="AB223" s="228" t="str">
        <f t="shared" si="31"/>
        <v>TungstenPhilippine Bonway Manufacturing Industrial Corporation</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Basler Electric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Mollett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johnmollett@basler.com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618-654-2341 x412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Mollett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johnmollett@basler.com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https://www.basler.com/About-Us/Supplier-Information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Renee Bippen</cp:lastModifiedBy>
  <cp:lastPrinted>2015-04-21T20:47:43Z</cp:lastPrinted>
  <dcterms:created xsi:type="dcterms:W3CDTF">2010-06-21T21:00:23Z</dcterms:created>
  <dcterms:modified xsi:type="dcterms:W3CDTF">2025-07-15T12:42:04Z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